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haroldleonardnormanjr/Documents/Historic Landmarks Commission/Torrence Lytle - Bates/"/>
    </mc:Choice>
  </mc:AlternateContent>
  <xr:revisionPtr revIDLastSave="0" documentId="8_{CB343D8D-B07F-1E46-B18D-15482BCC6C0F}" xr6:coauthVersionLast="40" xr6:coauthVersionMax="40" xr10:uidLastSave="{00000000-0000-0000-0000-000000000000}"/>
  <bookViews>
    <workbookView xWindow="0" yWindow="460" windowWidth="20440" windowHeight="11440" xr2:uid="{00000000-000D-0000-FFFF-FFFF00000000}"/>
  </bookViews>
  <sheets>
    <sheet name="Sources_Uses" sheetId="4" r:id="rId1"/>
    <sheet name="Operations" sheetId="2" r:id="rId2"/>
    <sheet name="Loan Amortization" sheetId="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cct">'[1]Data Library'!$A$36:$A$54</definedName>
    <definedName name="Additional">#REF!</definedName>
    <definedName name="AdditionalConditions">#REF!</definedName>
    <definedName name="Analyst">'[2]Data Library'!$D$6:$D$19</definedName>
    <definedName name="Analystnew">#REF!</definedName>
    <definedName name="Analysts">'[3]Data Library'!$D$5:$D$16</definedName>
    <definedName name="Annual_Sales">'[3]Data Library'!$A$54:$A$56</definedName>
    <definedName name="Banks">'[2]Data Library'!$E$6:$E$16</definedName>
    <definedName name="Beg_Bal">'[3]Loan Amortization Schedule'!$C$18:$C$377</definedName>
    <definedName name="Borrowers">#REF!</definedName>
    <definedName name="City">'[3]Borrower PFS'!$U$1:$U$2</definedName>
    <definedName name="ClassCodes">'[3]Data Library'!$G$5:$G$17</definedName>
    <definedName name="Collateral">'[3]Data Library'!$A$61:$A$64</definedName>
    <definedName name="Collateralcodes">'[3]Data Library'!$E$5:$E$45</definedName>
    <definedName name="Conditions">'[3]Data Library'!$A$70:$A$73</definedName>
    <definedName name="Covenants">'[3]Data Library'!$E$37:$E$42</definedName>
    <definedName name="Due">'[3]Data Library'!$B$51:$B$56</definedName>
    <definedName name="End_Bal">'[3]Loan Amortization Schedule'!$I$18:$I$377</definedName>
    <definedName name="Entity">'[3]Data Library'!$C$21:$C$36</definedName>
    <definedName name="Entity2">'[3]Data Library'!$C$38:$C$55</definedName>
    <definedName name="Extra_Pay">'[3]Loan Amortization Schedule'!$E$18:$E$377</definedName>
    <definedName name="Full_Print">'[3]Loan Amortization Schedule'!$A$1:$J$377</definedName>
    <definedName name="GovernmentReportable">'[4]Data Library'!$A$24:$A$37</definedName>
    <definedName name="Header_Row">ROW('[3]Loan Amortization Schedule'!$17:$17)</definedName>
    <definedName name="HMDA_Reportable">'[3]Data Library'!$A$32:$A$44</definedName>
    <definedName name="Index">'[3]Data Library'!$A$47:$A$50</definedName>
    <definedName name="Int">'[3]Loan Amortization Schedule'!$H$18:$H$377</definedName>
    <definedName name="Interest_Rate">'[3]Loan Amortization Schedule'!$D$6</definedName>
    <definedName name="Last_Row">IF(Values_Entered,Header_Row+Number_of_Payments,Header_Row)</definedName>
    <definedName name="Lenders">'[2]Data Library'!$A$6:$A$27</definedName>
    <definedName name="Loan_Amount">'[3]Loan Amortization Schedule'!$D$5</definedName>
    <definedName name="Loan_Start">'[3]Loan Amortization Schedule'!$D$9</definedName>
    <definedName name="Loan_Years">'[3]Loan Amortization Schedule'!$D$7</definedName>
    <definedName name="LoanType">'[3]Data Library'!$C$5:$C$20</definedName>
    <definedName name="Note">#REF!</definedName>
    <definedName name="Noted">#REF!</definedName>
    <definedName name="Notes">#REF!</definedName>
    <definedName name="notespfs">'[3]Borrower PFS'!$Z$24:$Z$30</definedName>
    <definedName name="Num_Pmt_Per_Year">'[3]Loan Amortization Schedule'!$D$8</definedName>
    <definedName name="Number_of_Payments">MATCH(0.01,End_Bal,-1)+1</definedName>
    <definedName name="Office">'[3]Data Library'!$D$23:$D$29</definedName>
    <definedName name="Pay_Num">'[3]Loan Amortization Schedule'!$A$18:$A$377</definedName>
    <definedName name="Payment_Date">DATE(YEAR(Loan_Start),MONTH(Loan_Start)+Payment_Number,DAY(Loan_Start))</definedName>
    <definedName name="PFS">'[3]Borrower PFS'!$Y$5:$Y$11</definedName>
    <definedName name="pfsnote">#REF!</definedName>
    <definedName name="pfsnotes">#REF!</definedName>
    <definedName name="Princ">'[3]Loan Amortization Schedule'!$G$18:$G$377</definedName>
    <definedName name="Print_Area_Reset">OFFSET(Full_Print,0,0,Last_Row)</definedName>
    <definedName name="PurposeCodes">'[3]Data Library'!$F$5:$F$47</definedName>
    <definedName name="RECODES">OFFSET('[5]RE Codes'!$B$7,,,COUNTA('[5]RE Codes'!$B$7:$B$100))</definedName>
    <definedName name="RegO">'[3]Data Library'!$H$5:$H$9</definedName>
    <definedName name="Responsibility">'[3]Data Library'!$A$5:$A$24</definedName>
    <definedName name="Riskrating">'[3]Data Library'!$I$5:$I$18</definedName>
    <definedName name="Sched_Pay">'[3]Loan Amortization Schedule'!$D$18:$D$377</definedName>
    <definedName name="Scheduled_Extra_Payments">'[3]Loan Amortization Schedule'!$D$10</definedName>
    <definedName name="Scheduled_Monthly_Payment">'[3]Loan Amortization Schedule'!$H$5</definedName>
    <definedName name="StatementType">'[3]Data Library'!$D$42:$D$52</definedName>
    <definedName name="Total_Pay">'[3]Loan Amortization Schedule'!$F$18:$F$377</definedName>
    <definedName name="Total_Payment">Scheduled_Payment+Extra_Payment</definedName>
    <definedName name="Type">'[3]Data Library'!$D$56:$D$63</definedName>
    <definedName name="Values_Entered">IF(Loan_Amount*Interest_Rate*Loan_Years*Loan_Start&gt;0,1,0)</definedName>
    <definedName name="z">DATE(YEAR([0]!Loan_Start),MONTH([0]!Loan_Start)+Payment_Number,DAY([0]!Loan_Start))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4" l="1"/>
  <c r="D39" i="4"/>
  <c r="B29" i="4"/>
  <c r="B19" i="4"/>
  <c r="F30" i="2"/>
  <c r="G30" i="2"/>
  <c r="H30" i="2"/>
  <c r="I30" i="2"/>
  <c r="J30" i="2"/>
  <c r="K30" i="2"/>
  <c r="L30" i="2"/>
  <c r="M30" i="2"/>
  <c r="N30" i="2"/>
  <c r="B17" i="4"/>
  <c r="D17" i="4"/>
  <c r="B16" i="4"/>
  <c r="B18" i="4"/>
  <c r="D18" i="4"/>
  <c r="E20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F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O45" i="2"/>
  <c r="P45" i="2"/>
  <c r="Q45" i="2"/>
  <c r="R45" i="2"/>
  <c r="S45" i="2"/>
  <c r="J43" i="2"/>
  <c r="K43" i="2"/>
  <c r="L43" i="2"/>
  <c r="M43" i="2"/>
  <c r="N43" i="2"/>
  <c r="O43" i="2"/>
  <c r="P43" i="2"/>
  <c r="Q43" i="2"/>
  <c r="R43" i="2"/>
  <c r="S43" i="2"/>
  <c r="A4" i="4"/>
  <c r="F7" i="1"/>
  <c r="F5" i="1"/>
  <c r="D19" i="4"/>
  <c r="D20" i="4"/>
  <c r="D16" i="4"/>
  <c r="G28" i="2"/>
  <c r="D15" i="4"/>
  <c r="D22" i="4"/>
  <c r="B31" i="4"/>
  <c r="H28" i="2"/>
  <c r="B22" i="4"/>
  <c r="F20" i="2"/>
  <c r="E21" i="2"/>
  <c r="E22" i="2"/>
  <c r="E24" i="2"/>
  <c r="I28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J28" i="2"/>
  <c r="G20" i="2"/>
  <c r="F21" i="2"/>
  <c r="F22" i="2"/>
  <c r="F24" i="2"/>
  <c r="B23" i="4"/>
  <c r="K28" i="2"/>
  <c r="H20" i="2"/>
  <c r="G21" i="2"/>
  <c r="G22" i="2"/>
  <c r="G24" i="2"/>
  <c r="D23" i="4"/>
  <c r="D37" i="4"/>
  <c r="B27" i="4"/>
  <c r="D38" i="4"/>
  <c r="B28" i="4"/>
  <c r="F47" i="2"/>
  <c r="F48" i="2"/>
  <c r="I20" i="2"/>
  <c r="H21" i="2"/>
  <c r="H22" i="2"/>
  <c r="H24" i="2"/>
  <c r="L28" i="2"/>
  <c r="G47" i="2"/>
  <c r="G48" i="2"/>
  <c r="B26" i="4"/>
  <c r="B32" i="4"/>
  <c r="D40" i="4"/>
  <c r="M28" i="2"/>
  <c r="J20" i="2"/>
  <c r="I21" i="2"/>
  <c r="I22" i="2"/>
  <c r="I24" i="2"/>
  <c r="H47" i="2"/>
  <c r="H48" i="2"/>
  <c r="E50" i="2"/>
  <c r="I7" i="2"/>
  <c r="K20" i="2"/>
  <c r="J21" i="2"/>
  <c r="J22" i="2"/>
  <c r="J24" i="2"/>
  <c r="N28" i="2"/>
  <c r="I47" i="2"/>
  <c r="I48" i="2"/>
  <c r="O28" i="2"/>
  <c r="K21" i="2"/>
  <c r="K22" i="2"/>
  <c r="K24" i="2"/>
  <c r="L20" i="2"/>
  <c r="J47" i="2"/>
  <c r="J48" i="2"/>
  <c r="I50" i="2"/>
  <c r="M50" i="2"/>
  <c r="G50" i="2"/>
  <c r="R50" i="2"/>
  <c r="Q50" i="2"/>
  <c r="K50" i="2"/>
  <c r="F4" i="1"/>
  <c r="F11" i="1"/>
  <c r="F50" i="2"/>
  <c r="L50" i="2"/>
  <c r="N50" i="2"/>
  <c r="S50" i="2"/>
  <c r="H50" i="2"/>
  <c r="O50" i="2"/>
  <c r="J50" i="2"/>
  <c r="P50" i="2"/>
  <c r="P28" i="2"/>
  <c r="L21" i="2"/>
  <c r="L22" i="2"/>
  <c r="L24" i="2"/>
  <c r="M20" i="2"/>
  <c r="K47" i="2"/>
  <c r="K48" i="2"/>
  <c r="J52" i="2"/>
  <c r="Q28" i="2"/>
  <c r="I51" i="2"/>
  <c r="I52" i="2"/>
  <c r="M21" i="2"/>
  <c r="M22" i="2"/>
  <c r="M24" i="2"/>
  <c r="N20" i="2"/>
  <c r="H52" i="2"/>
  <c r="H51" i="2"/>
  <c r="F52" i="2"/>
  <c r="F51" i="2"/>
  <c r="J51" i="2"/>
  <c r="L16" i="1"/>
  <c r="J16" i="1"/>
  <c r="L34" i="1"/>
  <c r="J12" i="1"/>
  <c r="J15" i="1"/>
  <c r="L26" i="1"/>
  <c r="L14" i="1"/>
  <c r="J13" i="1"/>
  <c r="J24" i="1"/>
  <c r="L20" i="1"/>
  <c r="J26" i="1"/>
  <c r="J34" i="1"/>
  <c r="J11" i="1"/>
  <c r="L19" i="1"/>
  <c r="L11" i="1"/>
  <c r="L18" i="1"/>
  <c r="J21" i="1"/>
  <c r="J28" i="1"/>
  <c r="L13" i="1"/>
  <c r="J23" i="1"/>
  <c r="J30" i="1"/>
  <c r="L32" i="1"/>
  <c r="J33" i="1"/>
  <c r="J18" i="1"/>
  <c r="J32" i="1"/>
  <c r="F8" i="1"/>
  <c r="H8" i="1"/>
  <c r="L31" i="1"/>
  <c r="J19" i="1"/>
  <c r="L30" i="1"/>
  <c r="L23" i="1"/>
  <c r="L33" i="1"/>
  <c r="L25" i="1"/>
  <c r="J29" i="1"/>
  <c r="L28" i="1"/>
  <c r="L17" i="1"/>
  <c r="L12" i="1"/>
  <c r="L21" i="1"/>
  <c r="L22" i="1"/>
  <c r="J31" i="1"/>
  <c r="H31" i="1"/>
  <c r="J35" i="1"/>
  <c r="L35" i="1"/>
  <c r="J25" i="1"/>
  <c r="J17" i="1"/>
  <c r="H17" i="1"/>
  <c r="L15" i="1"/>
  <c r="L29" i="1"/>
  <c r="J27" i="1"/>
  <c r="J20" i="1"/>
  <c r="J14" i="1"/>
  <c r="L24" i="1"/>
  <c r="L27" i="1"/>
  <c r="J22" i="1"/>
  <c r="G51" i="2"/>
  <c r="G52" i="2"/>
  <c r="K52" i="2"/>
  <c r="K51" i="2"/>
  <c r="L47" i="2"/>
  <c r="L48" i="2"/>
  <c r="H19" i="1"/>
  <c r="H18" i="1"/>
  <c r="H22" i="1"/>
  <c r="H20" i="1"/>
  <c r="H14" i="1"/>
  <c r="H26" i="1"/>
  <c r="H25" i="1"/>
  <c r="H32" i="1"/>
  <c r="H11" i="1"/>
  <c r="H29" i="1"/>
  <c r="H30" i="1"/>
  <c r="H21" i="1"/>
  <c r="J36" i="1"/>
  <c r="H24" i="1"/>
  <c r="H15" i="1"/>
  <c r="N21" i="2"/>
  <c r="N22" i="2"/>
  <c r="N24" i="2"/>
  <c r="O20" i="2"/>
  <c r="R28" i="2"/>
  <c r="H35" i="1"/>
  <c r="H23" i="1"/>
  <c r="H34" i="1"/>
  <c r="H13" i="1"/>
  <c r="H12" i="1"/>
  <c r="N11" i="1"/>
  <c r="H33" i="1"/>
  <c r="L36" i="1"/>
  <c r="H27" i="1"/>
  <c r="H28" i="1"/>
  <c r="H16" i="1"/>
  <c r="L51" i="2"/>
  <c r="L52" i="2"/>
  <c r="M47" i="2"/>
  <c r="M48" i="2"/>
  <c r="F12" i="1"/>
  <c r="N12" i="1"/>
  <c r="F13" i="1"/>
  <c r="N13" i="1"/>
  <c r="F14" i="1"/>
  <c r="N14" i="1"/>
  <c r="F15" i="1"/>
  <c r="N15" i="1"/>
  <c r="F16" i="1"/>
  <c r="N16" i="1"/>
  <c r="F17" i="1"/>
  <c r="N17" i="1"/>
  <c r="F18" i="1"/>
  <c r="N18" i="1"/>
  <c r="F19" i="1"/>
  <c r="N19" i="1"/>
  <c r="F20" i="1"/>
  <c r="N20" i="1"/>
  <c r="F21" i="1"/>
  <c r="N21" i="1"/>
  <c r="F22" i="1"/>
  <c r="N22" i="1"/>
  <c r="F23" i="1"/>
  <c r="N23" i="1"/>
  <c r="F24" i="1"/>
  <c r="N24" i="1"/>
  <c r="F25" i="1"/>
  <c r="N25" i="1"/>
  <c r="F26" i="1"/>
  <c r="N26" i="1"/>
  <c r="F27" i="1"/>
  <c r="N27" i="1"/>
  <c r="F28" i="1"/>
  <c r="N28" i="1"/>
  <c r="F29" i="1"/>
  <c r="N29" i="1"/>
  <c r="F30" i="1"/>
  <c r="N30" i="1"/>
  <c r="F31" i="1"/>
  <c r="N31" i="1"/>
  <c r="F32" i="1"/>
  <c r="N32" i="1"/>
  <c r="F33" i="1"/>
  <c r="N33" i="1"/>
  <c r="F34" i="1"/>
  <c r="N34" i="1"/>
  <c r="F35" i="1"/>
  <c r="N35" i="1"/>
  <c r="S28" i="2"/>
  <c r="H36" i="1"/>
  <c r="O21" i="2"/>
  <c r="O22" i="2"/>
  <c r="O24" i="2"/>
  <c r="P20" i="2"/>
  <c r="M52" i="2"/>
  <c r="M51" i="2"/>
  <c r="N47" i="2"/>
  <c r="N48" i="2"/>
  <c r="O47" i="2"/>
  <c r="O48" i="2"/>
  <c r="Q20" i="2"/>
  <c r="P21" i="2"/>
  <c r="P22" i="2"/>
  <c r="P24" i="2"/>
  <c r="N51" i="2"/>
  <c r="N52" i="2"/>
  <c r="O51" i="2"/>
  <c r="O52" i="2"/>
  <c r="R20" i="2"/>
  <c r="Q21" i="2"/>
  <c r="Q22" i="2"/>
  <c r="Q24" i="2"/>
  <c r="P47" i="2"/>
  <c r="P48" i="2"/>
  <c r="Q47" i="2"/>
  <c r="Q48" i="2"/>
  <c r="P52" i="2"/>
  <c r="P51" i="2"/>
  <c r="R21" i="2"/>
  <c r="R22" i="2"/>
  <c r="R24" i="2"/>
  <c r="S20" i="2"/>
  <c r="Q51" i="2"/>
  <c r="Q52" i="2"/>
  <c r="S21" i="2"/>
  <c r="S22" i="2"/>
  <c r="S24" i="2"/>
  <c r="R47" i="2"/>
  <c r="R48" i="2"/>
  <c r="R51" i="2"/>
  <c r="R52" i="2"/>
  <c r="S47" i="2"/>
  <c r="S48" i="2"/>
  <c r="S51" i="2"/>
  <c r="S52" i="2"/>
  <c r="E47" i="2"/>
  <c r="E48" i="2"/>
  <c r="E51" i="2"/>
  <c r="E52" i="2"/>
</calcChain>
</file>

<file path=xl/sharedStrings.xml><?xml version="1.0" encoding="utf-8"?>
<sst xmlns="http://schemas.openxmlformats.org/spreadsheetml/2006/main" count="92" uniqueCount="88">
  <si>
    <t>Total above grade residential sq ft:</t>
  </si>
  <si>
    <t>Residential renovation cost per sq ft:</t>
  </si>
  <si>
    <t>Commerical tenant improvements per sq ft:</t>
  </si>
  <si>
    <t>OVERALL USES</t>
  </si>
  <si>
    <t>PROJECT</t>
  </si>
  <si>
    <t>Acquisition of Properties</t>
  </si>
  <si>
    <t>Construction</t>
  </si>
  <si>
    <t>Contingency</t>
  </si>
  <si>
    <t>Operating Reserves</t>
  </si>
  <si>
    <t>Developer Fee</t>
  </si>
  <si>
    <t>Other</t>
  </si>
  <si>
    <t>Grand Total</t>
  </si>
  <si>
    <t xml:space="preserve"> </t>
  </si>
  <si>
    <t>SOURCES</t>
  </si>
  <si>
    <t>Permanent Debt</t>
  </si>
  <si>
    <t>Federal HTC Equity</t>
  </si>
  <si>
    <t>Deferred Developer Fee</t>
  </si>
  <si>
    <t>Total:</t>
  </si>
  <si>
    <t>**Tax Credit Calculations</t>
  </si>
  <si>
    <t>Allocation x .39 x. $.85</t>
  </si>
  <si>
    <t xml:space="preserve">Total Tax Credit Equity </t>
  </si>
  <si>
    <t>Annual</t>
  </si>
  <si>
    <t>Perm Loan</t>
  </si>
  <si>
    <t>Annual Increase:</t>
  </si>
  <si>
    <t>Interest Rate</t>
  </si>
  <si>
    <t>Amort (years)</t>
  </si>
  <si>
    <t>REVENUES</t>
  </si>
  <si>
    <t xml:space="preserve">Year </t>
  </si>
  <si>
    <t>0</t>
  </si>
  <si>
    <t>Commercial Tenants</t>
  </si>
  <si>
    <t>Gross Commercial Income</t>
  </si>
  <si>
    <t>Total Income</t>
  </si>
  <si>
    <t>EXPENSES</t>
  </si>
  <si>
    <t>Property Taxes</t>
  </si>
  <si>
    <t>Insurance</t>
  </si>
  <si>
    <t>Utilities:</t>
  </si>
  <si>
    <t>Electric</t>
  </si>
  <si>
    <t xml:space="preserve">Gas </t>
  </si>
  <si>
    <t>Water &amp; Sewer</t>
  </si>
  <si>
    <t>Trash Removal</t>
  </si>
  <si>
    <t>Repairs &amp; Maintenance:</t>
  </si>
  <si>
    <t>Maintenance/Repair/Supplies</t>
  </si>
  <si>
    <t>Janitorial</t>
  </si>
  <si>
    <t>Pest Control</t>
  </si>
  <si>
    <t>Lawncare &amp; Snow Removal</t>
  </si>
  <si>
    <t>Cleaning &amp; Supplies</t>
  </si>
  <si>
    <t>Advertising &amp; Marketing</t>
  </si>
  <si>
    <t>Capital Improvement Expenses</t>
  </si>
  <si>
    <t>TOTAL EXPENSES</t>
  </si>
  <si>
    <t>NET OPERATING INCOME</t>
  </si>
  <si>
    <t>Permanent Debt Service</t>
  </si>
  <si>
    <t>Debt Service Coverage Ratio</t>
  </si>
  <si>
    <t>Net Income</t>
  </si>
  <si>
    <t>Loan Principal Amount</t>
  </si>
  <si>
    <t>Loan Term</t>
  </si>
  <si>
    <t>Years</t>
  </si>
  <si>
    <t>Loan Amortization Start</t>
  </si>
  <si>
    <t>Loan Interest Rate</t>
  </si>
  <si>
    <t>Payment</t>
  </si>
  <si>
    <t>Period Ending</t>
  </si>
  <si>
    <t>Beginning Balance</t>
  </si>
  <si>
    <t>Principal</t>
  </si>
  <si>
    <t>Interest</t>
  </si>
  <si>
    <t>Outstanding Loan Balance</t>
  </si>
  <si>
    <t>Square Feet:</t>
  </si>
  <si>
    <t>State HTC Equity</t>
  </si>
  <si>
    <t>Total commercial sq ft:</t>
  </si>
  <si>
    <t>Architecture, Design</t>
  </si>
  <si>
    <t>NC HTC Equity</t>
  </si>
  <si>
    <t>Sponsor Equity</t>
  </si>
  <si>
    <t>Engineering and Stabilization</t>
  </si>
  <si>
    <t>Trade School Evening Courses</t>
  </si>
  <si>
    <t>Summer Camp Program</t>
  </si>
  <si>
    <t>Programming</t>
  </si>
  <si>
    <t>Facility Rental</t>
  </si>
  <si>
    <t>School-Run Farmer's Market</t>
  </si>
  <si>
    <t>Charter School (600 Students)</t>
  </si>
  <si>
    <r>
      <t>NMTC Equity</t>
    </r>
    <r>
      <rPr>
        <vertAlign val="superscript"/>
        <sz val="11"/>
        <color theme="1"/>
        <rFont val="Calibri Light"/>
        <family val="2"/>
        <scheme val="major"/>
      </rPr>
      <t>3</t>
    </r>
  </si>
  <si>
    <t>20% of QRE x $.70</t>
  </si>
  <si>
    <t>15% of QRE x $.65</t>
  </si>
  <si>
    <t>Minus Bad Debt Expense (10%)</t>
  </si>
  <si>
    <t>Staffing</t>
  </si>
  <si>
    <t>Allocation Amount Assumed:</t>
  </si>
  <si>
    <t>NMTC Equity</t>
  </si>
  <si>
    <t>Building Name: Successful Start Charter School (Charlotte, NC)</t>
  </si>
  <si>
    <t>Commercial Tenant Improvements</t>
  </si>
  <si>
    <t>HTC Eligible (QRE)</t>
  </si>
  <si>
    <t>Other (Financing/Closing/Tax Credit Syndication)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</si>
</sst>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&quot;$&quot;#,##0.0"/>
    <numFmt numFmtId="169" formatCode="0.0000"/>
    <numFmt numFmtId="170" formatCode="_(* #,##0.000_);_(* \(#,##0.0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Maiandra GD"/>
      <family val="2"/>
    </font>
    <font>
      <sz val="9"/>
      <name val="Garamond"/>
      <family val="1"/>
    </font>
    <font>
      <sz val="8"/>
      <name val="Maiandra GD"/>
      <family val="2"/>
    </font>
    <font>
      <sz val="10"/>
      <name val="Garamond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vertAlign val="superscript"/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i/>
      <sz val="10"/>
      <name val="Calibri Light"/>
      <family val="2"/>
      <scheme val="major"/>
    </font>
    <font>
      <b/>
      <sz val="10"/>
      <color indexed="12"/>
      <name val="Calibri Light"/>
      <family val="2"/>
      <scheme val="major"/>
    </font>
    <font>
      <u/>
      <sz val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0" fillId="0" borderId="1" xfId="0" applyFill="1" applyBorder="1"/>
    <xf numFmtId="0" fontId="0" fillId="0" borderId="3" xfId="0" applyFill="1" applyBorder="1"/>
    <xf numFmtId="0" fontId="0" fillId="0" borderId="5" xfId="0" applyBorder="1" applyAlignment="1">
      <alignment horizontal="center"/>
    </xf>
    <xf numFmtId="164" fontId="0" fillId="0" borderId="0" xfId="0" applyNumberFormat="1"/>
    <xf numFmtId="0" fontId="4" fillId="0" borderId="7" xfId="0" applyFont="1" applyFill="1" applyBorder="1"/>
    <xf numFmtId="164" fontId="0" fillId="0" borderId="8" xfId="1" applyNumberFormat="1" applyFont="1" applyFill="1" applyBorder="1"/>
    <xf numFmtId="0" fontId="0" fillId="0" borderId="0" xfId="0" applyBorder="1"/>
    <xf numFmtId="164" fontId="0" fillId="0" borderId="0" xfId="1" applyNumberFormat="1" applyFont="1"/>
    <xf numFmtId="10" fontId="0" fillId="0" borderId="8" xfId="3" applyNumberFormat="1" applyFont="1" applyFill="1" applyBorder="1"/>
    <xf numFmtId="0" fontId="0" fillId="0" borderId="7" xfId="0" applyBorder="1"/>
    <xf numFmtId="164" fontId="0" fillId="0" borderId="8" xfId="1" applyNumberFormat="1" applyFont="1" applyBorder="1"/>
    <xf numFmtId="0" fontId="4" fillId="0" borderId="4" xfId="0" applyFont="1" applyFill="1" applyBorder="1"/>
    <xf numFmtId="1" fontId="0" fillId="0" borderId="6" xfId="0" applyNumberFormat="1" applyFill="1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 applyAlignment="1">
      <alignment horizontal="right"/>
    </xf>
    <xf numFmtId="9" fontId="0" fillId="0" borderId="6" xfId="3" applyFont="1" applyBorder="1"/>
    <xf numFmtId="0" fontId="0" fillId="0" borderId="0" xfId="0" quotePrefix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/>
    <xf numFmtId="9" fontId="0" fillId="0" borderId="0" xfId="0" applyNumberFormat="1" applyBorder="1"/>
    <xf numFmtId="0" fontId="0" fillId="0" borderId="2" xfId="0" applyBorder="1" applyAlignment="1">
      <alignment horizontal="center"/>
    </xf>
    <xf numFmtId="1" fontId="0" fillId="0" borderId="7" xfId="0" applyNumberFormat="1" applyBorder="1"/>
    <xf numFmtId="9" fontId="0" fillId="0" borderId="0" xfId="3" applyFont="1"/>
    <xf numFmtId="9" fontId="0" fillId="0" borderId="0" xfId="3" applyNumberFormat="1" applyFont="1"/>
    <xf numFmtId="0" fontId="0" fillId="0" borderId="0" xfId="0" applyAlignment="1">
      <alignment horizontal="center"/>
    </xf>
    <xf numFmtId="165" fontId="0" fillId="0" borderId="0" xfId="2" applyNumberFormat="1" applyFont="1"/>
    <xf numFmtId="43" fontId="0" fillId="0" borderId="5" xfId="1" applyFont="1" applyBorder="1"/>
    <xf numFmtId="164" fontId="0" fillId="0" borderId="5" xfId="1" applyNumberFormat="1" applyFont="1" applyBorder="1"/>
    <xf numFmtId="0" fontId="0" fillId="0" borderId="0" xfId="1" applyNumberFormat="1" applyFont="1"/>
    <xf numFmtId="0" fontId="0" fillId="0" borderId="5" xfId="1" applyNumberFormat="1" applyFont="1" applyBorder="1"/>
    <xf numFmtId="43" fontId="0" fillId="0" borderId="0" xfId="1" applyFont="1"/>
    <xf numFmtId="43" fontId="3" fillId="2" borderId="0" xfId="1" applyFont="1" applyFill="1"/>
    <xf numFmtId="0" fontId="1" fillId="2" borderId="0" xfId="0" applyFont="1" applyFill="1"/>
    <xf numFmtId="0" fontId="5" fillId="0" borderId="0" xfId="0" applyFont="1"/>
    <xf numFmtId="0" fontId="6" fillId="0" borderId="0" xfId="0" applyFont="1"/>
    <xf numFmtId="10" fontId="7" fillId="0" borderId="0" xfId="0" applyNumberFormat="1" applyFont="1" applyAlignment="1">
      <alignment horizontal="center"/>
    </xf>
    <xf numFmtId="6" fontId="7" fillId="0" borderId="0" xfId="0" applyNumberFormat="1" applyFont="1"/>
    <xf numFmtId="41" fontId="7" fillId="0" borderId="0" xfId="0" applyNumberFormat="1" applyFont="1"/>
    <xf numFmtId="0" fontId="8" fillId="0" borderId="0" xfId="0" applyFont="1"/>
    <xf numFmtId="0" fontId="0" fillId="0" borderId="0" xfId="0" applyFont="1"/>
    <xf numFmtId="0" fontId="9" fillId="0" borderId="0" xfId="0" applyFont="1"/>
    <xf numFmtId="10" fontId="9" fillId="0" borderId="0" xfId="0" applyNumberFormat="1" applyFont="1" applyAlignment="1">
      <alignment horizontal="center"/>
    </xf>
    <xf numFmtId="6" fontId="9" fillId="0" borderId="0" xfId="0" applyNumberFormat="1" applyFont="1"/>
    <xf numFmtId="41" fontId="9" fillId="0" borderId="0" xfId="0" applyNumberFormat="1" applyFont="1"/>
    <xf numFmtId="0" fontId="9" fillId="0" borderId="0" xfId="0" applyFont="1" applyBorder="1" applyAlignment="1">
      <alignment horizontal="center" vertical="center" textRotation="90"/>
    </xf>
    <xf numFmtId="0" fontId="9" fillId="0" borderId="0" xfId="0" applyFont="1" applyFill="1"/>
    <xf numFmtId="0" fontId="9" fillId="0" borderId="0" xfId="0" applyFont="1" applyAlignment="1">
      <alignment horizontal="center"/>
    </xf>
    <xf numFmtId="9" fontId="8" fillId="0" borderId="0" xfId="0" applyNumberFormat="1" applyFont="1"/>
    <xf numFmtId="0" fontId="10" fillId="0" borderId="0" xfId="0" applyFont="1"/>
    <xf numFmtId="0" fontId="10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41" fontId="9" fillId="2" borderId="0" xfId="0" applyNumberFormat="1" applyFont="1" applyFill="1"/>
    <xf numFmtId="41" fontId="7" fillId="2" borderId="0" xfId="0" applyNumberFormat="1" applyFont="1" applyFill="1"/>
    <xf numFmtId="0" fontId="8" fillId="2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41" fontId="7" fillId="0" borderId="0" xfId="0" applyNumberFormat="1" applyFont="1" applyFill="1"/>
    <xf numFmtId="0" fontId="8" fillId="0" borderId="0" xfId="0" applyFont="1" applyFill="1"/>
    <xf numFmtId="43" fontId="0" fillId="0" borderId="0" xfId="1" applyFont="1" applyFill="1"/>
    <xf numFmtId="165" fontId="0" fillId="0" borderId="10" xfId="0" applyNumberFormat="1" applyBorder="1"/>
    <xf numFmtId="165" fontId="0" fillId="0" borderId="0" xfId="0" applyNumberFormat="1"/>
    <xf numFmtId="43" fontId="0" fillId="0" borderId="0" xfId="0" applyNumberFormat="1"/>
    <xf numFmtId="164" fontId="0" fillId="0" borderId="0" xfId="1" applyNumberFormat="1" applyFont="1" applyFill="1"/>
    <xf numFmtId="8" fontId="0" fillId="0" borderId="0" xfId="0" applyNumberFormat="1"/>
    <xf numFmtId="43" fontId="0" fillId="0" borderId="0" xfId="1" applyNumberFormat="1" applyFont="1" applyBorder="1"/>
    <xf numFmtId="169" fontId="0" fillId="0" borderId="0" xfId="0" applyNumberFormat="1"/>
    <xf numFmtId="6" fontId="0" fillId="0" borderId="0" xfId="0" applyNumberFormat="1"/>
    <xf numFmtId="17" fontId="0" fillId="0" borderId="0" xfId="0" applyNumberFormat="1" applyFill="1"/>
    <xf numFmtId="10" fontId="0" fillId="0" borderId="0" xfId="0" applyNumberFormat="1" applyFill="1"/>
    <xf numFmtId="0" fontId="2" fillId="0" borderId="0" xfId="0" applyFont="1" applyFill="1"/>
    <xf numFmtId="0" fontId="0" fillId="0" borderId="5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0" fillId="0" borderId="2" xfId="0" applyNumberFormat="1" applyBorder="1"/>
    <xf numFmtId="1" fontId="0" fillId="3" borderId="0" xfId="0" applyNumberFormat="1" applyFill="1"/>
    <xf numFmtId="0" fontId="11" fillId="0" borderId="0" xfId="0" applyFont="1"/>
    <xf numFmtId="165" fontId="11" fillId="0" borderId="0" xfId="0" applyNumberFormat="1" applyFont="1"/>
    <xf numFmtId="0" fontId="3" fillId="0" borderId="5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5" xfId="0" applyFont="1" applyBorder="1"/>
    <xf numFmtId="164" fontId="12" fillId="0" borderId="5" xfId="0" quotePrefix="1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4" fontId="0" fillId="0" borderId="0" xfId="0" quotePrefix="1" applyNumberFormat="1"/>
    <xf numFmtId="3" fontId="0" fillId="0" borderId="0" xfId="0" applyNumberFormat="1"/>
    <xf numFmtId="9" fontId="7" fillId="0" borderId="0" xfId="3" applyFont="1" applyFill="1"/>
    <xf numFmtId="164" fontId="0" fillId="0" borderId="0" xfId="0" applyNumberFormat="1" applyAlignment="1">
      <alignment horizontal="right"/>
    </xf>
    <xf numFmtId="164" fontId="0" fillId="0" borderId="0" xfId="1" applyNumberFormat="1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164" fontId="14" fillId="0" borderId="0" xfId="1" applyNumberFormat="1" applyFont="1"/>
    <xf numFmtId="164" fontId="14" fillId="0" borderId="0" xfId="0" applyNumberFormat="1" applyFont="1"/>
    <xf numFmtId="165" fontId="14" fillId="0" borderId="0" xfId="2" applyNumberFormat="1" applyFont="1"/>
    <xf numFmtId="14" fontId="15" fillId="0" borderId="5" xfId="0" applyNumberFormat="1" applyFont="1" applyFill="1" applyBorder="1" applyAlignment="1">
      <alignment horizontal="left"/>
    </xf>
    <xf numFmtId="166" fontId="15" fillId="0" borderId="5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left"/>
    </xf>
    <xf numFmtId="166" fontId="17" fillId="0" borderId="0" xfId="0" applyNumberFormat="1" applyFont="1" applyFill="1" applyBorder="1" applyAlignment="1">
      <alignment horizontal="center"/>
    </xf>
    <xf numFmtId="0" fontId="17" fillId="0" borderId="0" xfId="0" applyFont="1" applyBorder="1"/>
    <xf numFmtId="166" fontId="14" fillId="0" borderId="0" xfId="0" applyNumberFormat="1" applyFont="1"/>
    <xf numFmtId="166" fontId="17" fillId="0" borderId="0" xfId="0" applyNumberFormat="1" applyFont="1" applyBorder="1" applyAlignment="1">
      <alignment horizontal="center"/>
    </xf>
    <xf numFmtId="0" fontId="15" fillId="0" borderId="11" xfId="0" applyFont="1" applyBorder="1"/>
    <xf numFmtId="166" fontId="15" fillId="0" borderId="11" xfId="0" applyNumberFormat="1" applyFont="1" applyBorder="1" applyAlignment="1">
      <alignment horizontal="center"/>
    </xf>
    <xf numFmtId="0" fontId="15" fillId="0" borderId="0" xfId="0" applyFont="1" applyBorder="1"/>
    <xf numFmtId="166" fontId="15" fillId="0" borderId="0" xfId="0" applyNumberFormat="1" applyFont="1" applyBorder="1" applyAlignment="1">
      <alignment horizontal="center"/>
    </xf>
    <xf numFmtId="0" fontId="15" fillId="0" borderId="0" xfId="0" applyFont="1"/>
    <xf numFmtId="166" fontId="15" fillId="0" borderId="0" xfId="0" applyNumberFormat="1" applyFont="1" applyAlignment="1">
      <alignment horizontal="center"/>
    </xf>
    <xf numFmtId="165" fontId="14" fillId="0" borderId="0" xfId="0" applyNumberFormat="1" applyFont="1" applyBorder="1"/>
    <xf numFmtId="0" fontId="17" fillId="0" borderId="0" xfId="0" applyFont="1" applyBorder="1" applyAlignment="1">
      <alignment horizontal="left"/>
    </xf>
    <xf numFmtId="166" fontId="17" fillId="0" borderId="0" xfId="2" applyNumberFormat="1" applyFont="1" applyFill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8" fontId="14" fillId="0" borderId="0" xfId="0" applyNumberFormat="1" applyFont="1"/>
    <xf numFmtId="165" fontId="14" fillId="0" borderId="0" xfId="2" applyNumberFormat="1" applyFont="1" applyBorder="1"/>
    <xf numFmtId="0" fontId="15" fillId="0" borderId="11" xfId="0" applyFont="1" applyBorder="1" applyAlignment="1">
      <alignment horizontal="left"/>
    </xf>
    <xf numFmtId="0" fontId="19" fillId="0" borderId="0" xfId="0" applyFont="1" applyAlignment="1">
      <alignment horizontal="left"/>
    </xf>
    <xf numFmtId="166" fontId="17" fillId="0" borderId="0" xfId="0" applyNumberFormat="1" applyFont="1" applyAlignment="1">
      <alignment horizontal="center"/>
    </xf>
    <xf numFmtId="167" fontId="14" fillId="0" borderId="0" xfId="0" applyNumberFormat="1" applyFont="1"/>
    <xf numFmtId="166" fontId="15" fillId="0" borderId="0" xfId="0" applyNumberFormat="1" applyFont="1" applyAlignment="1">
      <alignment horizontal="right" wrapText="1"/>
    </xf>
    <xf numFmtId="6" fontId="17" fillId="0" borderId="0" xfId="0" applyNumberFormat="1" applyFont="1" applyAlignment="1">
      <alignment horizontal="center"/>
    </xf>
    <xf numFmtId="165" fontId="14" fillId="0" borderId="0" xfId="0" applyNumberFormat="1" applyFont="1"/>
    <xf numFmtId="0" fontId="20" fillId="0" borderId="0" xfId="0" applyFont="1" applyAlignment="1">
      <alignment horizontal="right"/>
    </xf>
    <xf numFmtId="166" fontId="20" fillId="0" borderId="0" xfId="0" applyNumberFormat="1" applyFont="1" applyAlignment="1">
      <alignment horizontal="center"/>
    </xf>
    <xf numFmtId="0" fontId="17" fillId="0" borderId="9" xfId="0" applyFont="1" applyBorder="1"/>
    <xf numFmtId="166" fontId="21" fillId="0" borderId="0" xfId="0" applyNumberFormat="1" applyFont="1" applyBorder="1" applyAlignment="1">
      <alignment horizontal="center"/>
    </xf>
    <xf numFmtId="166" fontId="17" fillId="0" borderId="11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Border="1"/>
    <xf numFmtId="0" fontId="14" fillId="0" borderId="0" xfId="0" quotePrefix="1" applyFont="1" applyAlignment="1">
      <alignment wrapText="1"/>
    </xf>
    <xf numFmtId="170" fontId="9" fillId="0" borderId="0" xfId="1" applyNumberFormat="1" applyFont="1"/>
    <xf numFmtId="44" fontId="14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le%20Windemuller%20Building%20Contractor,%20Inc.%2011.03.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hant%20Banking/Milan/Milan%20Approval%20-%20Merchant%20Banking%20Approval%208.15.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hant%20Banking/Hart/Hart%20-%20Lake%20Pointe%20Approval%20DRAF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Blank%20Short%20Form%208.10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oan%20Coding/Master%20Loan%20Coding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pproval"/>
      <sheetName val="Cash Flow"/>
      <sheetName val="NOI"/>
      <sheetName val="Data Library"/>
    </sheetNames>
    <sheetDataSet>
      <sheetData sheetId="0"/>
      <sheetData sheetId="1"/>
      <sheetData sheetId="2"/>
      <sheetData sheetId="3">
        <row r="36">
          <cell r="A36" t="str">
            <v>Bus Ckg</v>
          </cell>
        </row>
        <row r="37">
          <cell r="A37" t="str">
            <v>Sm Bus Ckg</v>
          </cell>
        </row>
        <row r="38">
          <cell r="A38" t="str">
            <v>Bus Int Ckg</v>
          </cell>
        </row>
        <row r="39">
          <cell r="A39" t="str">
            <v>Non Profit Ckg</v>
          </cell>
        </row>
        <row r="40">
          <cell r="A40" t="str">
            <v>Pub Funds Ckg</v>
          </cell>
        </row>
        <row r="41">
          <cell r="A41" t="str">
            <v>Bus MM Inv</v>
          </cell>
        </row>
        <row r="42">
          <cell r="A42" t="str">
            <v>Bus Val SAV</v>
          </cell>
        </row>
        <row r="43">
          <cell r="A43" t="str">
            <v>MM Sweep</v>
          </cell>
        </row>
        <row r="44">
          <cell r="A44" t="str">
            <v>ZBA</v>
          </cell>
        </row>
        <row r="45">
          <cell r="A45" t="str">
            <v>CD</v>
          </cell>
        </row>
        <row r="46">
          <cell r="A46" t="str">
            <v>Lg $ CD</v>
          </cell>
        </row>
        <row r="47">
          <cell r="A47" t="str">
            <v>EA CD</v>
          </cell>
        </row>
        <row r="48">
          <cell r="A48" t="str">
            <v>LG$ EA CD</v>
          </cell>
        </row>
        <row r="49">
          <cell r="A49" t="str">
            <v>Value Ckg</v>
          </cell>
        </row>
        <row r="50">
          <cell r="A50" t="str">
            <v>Value + Ckg</v>
          </cell>
        </row>
        <row r="51">
          <cell r="A51" t="str">
            <v>MM Inv</v>
          </cell>
        </row>
        <row r="52">
          <cell r="A52" t="str">
            <v>Value SAV</v>
          </cell>
        </row>
        <row r="53">
          <cell r="A53" t="str">
            <v>Prestige Ckg</v>
          </cell>
        </row>
        <row r="54">
          <cell r="A54" t="str">
            <v>H.S.A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ummary"/>
      <sheetName val="Debt Service"/>
      <sheetName val="CRE - NOI CF"/>
      <sheetName val="CRE - Stress Test"/>
      <sheetName val="Quarter-Quarter"/>
      <sheetName val="Sheet3"/>
      <sheetName val="IRR 34%"/>
      <sheetName val="Const. S &amp; U"/>
      <sheetName val="Const. S &amp; U (2)"/>
      <sheetName val="Lease-up Cash Flow"/>
      <sheetName val="Cash Flow"/>
      <sheetName val="Financial Analysis"/>
      <sheetName val="Collateral"/>
      <sheetName val="Request Summary"/>
      <sheetName val="Borrower PFS"/>
      <sheetName val="Loan Amortization Schedule"/>
      <sheetName val="Sheet1"/>
      <sheetName val="Data Librar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Loan Amortization Schedule</v>
          </cell>
        </row>
      </sheetData>
      <sheetData sheetId="16"/>
      <sheetData sheetId="17">
        <row r="5">
          <cell r="C5" t="str">
            <v>LOC</v>
          </cell>
        </row>
        <row r="6">
          <cell r="A6" t="str">
            <v>102 - Jim Bishop</v>
          </cell>
          <cell r="D6" t="str">
            <v>Kevin Miller</v>
          </cell>
          <cell r="E6" t="str">
            <v>BOH</v>
          </cell>
        </row>
        <row r="7">
          <cell r="A7" t="str">
            <v>103 - Tyler Owczarski</v>
          </cell>
          <cell r="D7" t="str">
            <v>Michael Harbaugh</v>
          </cell>
          <cell r="E7" t="str">
            <v>Huntington</v>
          </cell>
        </row>
        <row r="8">
          <cell r="A8" t="str">
            <v>105 - Jessica Webster-Huizen</v>
          </cell>
          <cell r="D8" t="str">
            <v>Sadie Erickson</v>
          </cell>
          <cell r="E8" t="str">
            <v>5/3</v>
          </cell>
        </row>
        <row r="9">
          <cell r="A9" t="str">
            <v>111 - Joe Crittendon</v>
          </cell>
          <cell r="D9" t="str">
            <v>Maria Perez</v>
          </cell>
          <cell r="E9" t="str">
            <v>Mac</v>
          </cell>
        </row>
        <row r="10">
          <cell r="A10" t="str">
            <v>115 - Michael Sytsma</v>
          </cell>
          <cell r="D10" t="str">
            <v>Steve Wilmers</v>
          </cell>
          <cell r="E10" t="str">
            <v>Merc</v>
          </cell>
        </row>
        <row r="11">
          <cell r="A11" t="str">
            <v>119 - Chad Overbeek</v>
          </cell>
          <cell r="D11" t="str">
            <v>Brittany McLellan</v>
          </cell>
          <cell r="E11" t="str">
            <v>Northwestern</v>
          </cell>
        </row>
        <row r="12">
          <cell r="A12" t="str">
            <v>124 - Mindy Smith</v>
          </cell>
          <cell r="D12" t="str">
            <v>Spencer Schultze</v>
          </cell>
          <cell r="E12" t="str">
            <v>TC State</v>
          </cell>
        </row>
        <row r="13">
          <cell r="A13" t="str">
            <v>138 - Tom Werkman</v>
          </cell>
          <cell r="D13" t="str">
            <v>Pete Steen</v>
          </cell>
          <cell r="E13" t="str">
            <v>Wells</v>
          </cell>
        </row>
        <row r="14">
          <cell r="A14" t="str">
            <v>153 - Philip DeVries</v>
          </cell>
          <cell r="D14" t="str">
            <v>-</v>
          </cell>
          <cell r="E14" t="str">
            <v>Comerica</v>
          </cell>
        </row>
        <row r="15">
          <cell r="A15" t="str">
            <v>154 - Betsy Haller</v>
          </cell>
          <cell r="D15" t="str">
            <v>-</v>
          </cell>
          <cell r="E15" t="str">
            <v>PNC</v>
          </cell>
        </row>
        <row r="16">
          <cell r="A16" t="str">
            <v>159 - Andrew Rugg</v>
          </cell>
          <cell r="D16" t="str">
            <v>-</v>
          </cell>
          <cell r="E16" t="str">
            <v>B of A</v>
          </cell>
        </row>
        <row r="17">
          <cell r="A17" t="str">
            <v>161 - Mike Skinner</v>
          </cell>
          <cell r="D17" t="str">
            <v>-</v>
          </cell>
        </row>
        <row r="18">
          <cell r="A18" t="str">
            <v>164 - Martha Richardson</v>
          </cell>
          <cell r="D18" t="str">
            <v>-</v>
          </cell>
        </row>
        <row r="19">
          <cell r="A19" t="str">
            <v>165 - Chuck Ginebaugh</v>
          </cell>
          <cell r="D19" t="str">
            <v>-</v>
          </cell>
        </row>
        <row r="20">
          <cell r="A20" t="str">
            <v>166 - Mike Bennett</v>
          </cell>
        </row>
        <row r="21">
          <cell r="A21" t="str">
            <v>173 - Gary Palmitier</v>
          </cell>
        </row>
        <row r="22">
          <cell r="A22" t="str">
            <v>183 - Dustin Hopkins</v>
          </cell>
        </row>
        <row r="23">
          <cell r="A23" t="str">
            <v>186 - Mike Eling</v>
          </cell>
        </row>
        <row r="24">
          <cell r="A24" t="str">
            <v>187 - Bryan VanDyke</v>
          </cell>
        </row>
        <row r="25">
          <cell r="A25" t="str">
            <v>Tom Frost</v>
          </cell>
        </row>
        <row r="26">
          <cell r="A26" t="str">
            <v>-</v>
          </cell>
        </row>
        <row r="27">
          <cell r="A27" t="str">
            <v>-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ummary"/>
      <sheetName val="IRR"/>
      <sheetName val="IRR (2)"/>
      <sheetName val="Debt Service"/>
      <sheetName val="IRR (3)"/>
      <sheetName val="Per Developer"/>
      <sheetName val="CRE - NOI CF"/>
      <sheetName val="CRE - Stress Test"/>
      <sheetName val="Quarter-Quarter"/>
      <sheetName val="Financial Analysis"/>
      <sheetName val="Collateral"/>
      <sheetName val="Request Summary"/>
      <sheetName val="Borrower PFS"/>
      <sheetName val="Loan Amortization Schedule"/>
      <sheetName val="Sheet1"/>
      <sheetName val="Data Libr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U1" t="str">
            <v>Holland, MI 49423</v>
          </cell>
        </row>
        <row r="2">
          <cell r="U2" t="str">
            <v>Holland, MI 49424</v>
          </cell>
        </row>
        <row r="5">
          <cell r="Y5" t="str">
            <v>Select Option</v>
          </cell>
        </row>
        <row r="6">
          <cell r="Y6" t="str">
            <v>Individual</v>
          </cell>
        </row>
        <row r="7">
          <cell r="Y7" t="str">
            <v>Joint</v>
          </cell>
        </row>
        <row r="8">
          <cell r="Y8" t="str">
            <v>Ind. + Trust</v>
          </cell>
        </row>
        <row r="9">
          <cell r="Y9" t="str">
            <v>Joint + Trust</v>
          </cell>
        </row>
        <row r="10">
          <cell r="Y10" t="str">
            <v>Trust</v>
          </cell>
        </row>
        <row r="11">
          <cell r="Y11">
            <v>0</v>
          </cell>
        </row>
        <row r="24">
          <cell r="Z24" t="str">
            <v>NOTE: The most recent PFS was submitted on tBoH form and was signed.</v>
          </cell>
        </row>
        <row r="25">
          <cell r="Z25" t="str">
            <v>NOTE: The most recent PFS was NOT submitted on tBoH form and was signed. There is an older tBoH PFS on file which has been signed.</v>
          </cell>
        </row>
        <row r="26">
          <cell r="Z26" t="str">
            <v>NOTE: The most recent PFS was NOT submitted on tBoH form and was signed. A signed tBoH PFS is required because there is not one on file.</v>
          </cell>
        </row>
        <row r="27">
          <cell r="Z27" t="str">
            <v>NOTE: The most recent PFS was NOT submitted on tBoH form and was NOT signed. There is an older tBoH PFS on file which has been signed.</v>
          </cell>
        </row>
        <row r="28">
          <cell r="Z28" t="str">
            <v>NOTE: The most recent PFS was NOT submitted on tBoH form and was NOT signed.  A signed tBoH PFS is required because there is not one on file.</v>
          </cell>
        </row>
        <row r="29">
          <cell r="Z29" t="str">
            <v>NOTE: The most recent PFS was submitted on tBoH form and was NOT signed. There is an older tBoH PFS on file which has been signed.</v>
          </cell>
        </row>
        <row r="30">
          <cell r="Z30" t="str">
            <v>NOTE: The most recent PFS was submitted on tBoH form and was NOT signed.  A signed tBoH PFS is required because there is not one on file.</v>
          </cell>
        </row>
      </sheetData>
      <sheetData sheetId="13" refreshError="1">
        <row r="1">
          <cell r="A1" t="str">
            <v>Loan Amortization Schedule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0</v>
          </cell>
          <cell r="B4" t="str">
            <v>Enter values</v>
          </cell>
          <cell r="C4">
            <v>0</v>
          </cell>
          <cell r="D4">
            <v>0</v>
          </cell>
          <cell r="E4">
            <v>0</v>
          </cell>
          <cell r="F4" t="str">
            <v>Loan summary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 t="str">
            <v>Loan amount</v>
          </cell>
          <cell r="D5">
            <v>0</v>
          </cell>
          <cell r="E5">
            <v>0</v>
          </cell>
          <cell r="F5">
            <v>0</v>
          </cell>
          <cell r="G5" t="str">
            <v>Scheduled payment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 t="str">
            <v>Annual interest rate</v>
          </cell>
          <cell r="D6">
            <v>0</v>
          </cell>
          <cell r="E6">
            <v>0</v>
          </cell>
          <cell r="F6">
            <v>0</v>
          </cell>
          <cell r="G6" t="str">
            <v>Scheduled number of payments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 t="str">
            <v>Loan period in years</v>
          </cell>
          <cell r="D7">
            <v>1</v>
          </cell>
          <cell r="E7">
            <v>0</v>
          </cell>
          <cell r="F7">
            <v>0</v>
          </cell>
          <cell r="G7" t="str">
            <v>Actual number of payments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 t="str">
            <v>Number of payments per year</v>
          </cell>
          <cell r="D8">
            <v>12</v>
          </cell>
          <cell r="E8">
            <v>0</v>
          </cell>
          <cell r="F8">
            <v>0</v>
          </cell>
          <cell r="G8" t="str">
            <v>Total early payments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 t="str">
            <v>Start date of loan</v>
          </cell>
          <cell r="D9">
            <v>40544</v>
          </cell>
          <cell r="E9">
            <v>0</v>
          </cell>
          <cell r="F9">
            <v>0</v>
          </cell>
          <cell r="G9" t="str">
            <v>Total interest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 t="str">
            <v>Optional extra payments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 t="str">
            <v>Lender name: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PmtNo.</v>
          </cell>
          <cell r="B16" t="str">
            <v>Payment Date</v>
          </cell>
          <cell r="C16" t="str">
            <v>Beginning Balance</v>
          </cell>
          <cell r="D16" t="str">
            <v>Scheduled Payment</v>
          </cell>
          <cell r="E16" t="str">
            <v>Extra Payment</v>
          </cell>
          <cell r="F16" t="str">
            <v>Total Payment</v>
          </cell>
          <cell r="G16" t="str">
            <v>Principal</v>
          </cell>
          <cell r="H16" t="str">
            <v>Interest</v>
          </cell>
          <cell r="I16" t="str">
            <v>Ending Balance</v>
          </cell>
          <cell r="J16" t="str">
            <v>Cumulative Interest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 t="e">
            <v>#VALUE!</v>
          </cell>
          <cell r="F18" t="e">
            <v>#VALUE!</v>
          </cell>
          <cell r="G18">
            <v>0</v>
          </cell>
          <cell r="H18">
            <v>0</v>
          </cell>
          <cell r="I18" t="e">
            <v>#VALUE!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e">
            <v>#VALUE!</v>
          </cell>
          <cell r="F19" t="e">
            <v>#VALUE!</v>
          </cell>
          <cell r="G19">
            <v>0</v>
          </cell>
          <cell r="H19">
            <v>0</v>
          </cell>
          <cell r="I19" t="e">
            <v>#VALUE!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e">
            <v>#VALUE!</v>
          </cell>
          <cell r="F20" t="e">
            <v>#VALUE!</v>
          </cell>
          <cell r="G20">
            <v>0</v>
          </cell>
          <cell r="H20">
            <v>0</v>
          </cell>
          <cell r="I20" t="e">
            <v>#VALUE!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e">
            <v>#VALUE!</v>
          </cell>
          <cell r="F21" t="e">
            <v>#VALUE!</v>
          </cell>
          <cell r="G21">
            <v>0</v>
          </cell>
          <cell r="H21">
            <v>0</v>
          </cell>
          <cell r="I21" t="e">
            <v>#VALUE!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e">
            <v>#VALUE!</v>
          </cell>
          <cell r="F22" t="e">
            <v>#VALUE!</v>
          </cell>
          <cell r="G22">
            <v>0</v>
          </cell>
          <cell r="H22">
            <v>0</v>
          </cell>
          <cell r="I22" t="e">
            <v>#VALUE!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e">
            <v>#VALUE!</v>
          </cell>
          <cell r="F23" t="e">
            <v>#VALUE!</v>
          </cell>
          <cell r="G23">
            <v>0</v>
          </cell>
          <cell r="H23">
            <v>0</v>
          </cell>
          <cell r="I23" t="e">
            <v>#VALUE!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e">
            <v>#VALUE!</v>
          </cell>
          <cell r="F24" t="e">
            <v>#VALUE!</v>
          </cell>
          <cell r="G24">
            <v>0</v>
          </cell>
          <cell r="H24">
            <v>0</v>
          </cell>
          <cell r="I24" t="e">
            <v>#VALUE!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e">
            <v>#VALUE!</v>
          </cell>
          <cell r="F25" t="e">
            <v>#VALUE!</v>
          </cell>
          <cell r="G25">
            <v>0</v>
          </cell>
          <cell r="H25">
            <v>0</v>
          </cell>
          <cell r="I25" t="e">
            <v>#VALUE!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e">
            <v>#VALUE!</v>
          </cell>
          <cell r="F26" t="e">
            <v>#VALUE!</v>
          </cell>
          <cell r="G26">
            <v>0</v>
          </cell>
          <cell r="H26">
            <v>0</v>
          </cell>
          <cell r="I26" t="e">
            <v>#VALUE!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e">
            <v>#VALUE!</v>
          </cell>
          <cell r="F27" t="e">
            <v>#VALUE!</v>
          </cell>
          <cell r="G27">
            <v>0</v>
          </cell>
          <cell r="H27">
            <v>0</v>
          </cell>
          <cell r="I27" t="e">
            <v>#VALUE!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e">
            <v>#VALUE!</v>
          </cell>
          <cell r="F28" t="e">
            <v>#VALUE!</v>
          </cell>
          <cell r="G28">
            <v>0</v>
          </cell>
          <cell r="H28">
            <v>0</v>
          </cell>
          <cell r="I28" t="e">
            <v>#VALUE!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e">
            <v>#VALUE!</v>
          </cell>
          <cell r="F29" t="e">
            <v>#VALUE!</v>
          </cell>
          <cell r="G29">
            <v>0</v>
          </cell>
          <cell r="H29">
            <v>0</v>
          </cell>
          <cell r="I29" t="e">
            <v>#VALUE!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e">
            <v>#VALUE!</v>
          </cell>
          <cell r="F30" t="e">
            <v>#VALUE!</v>
          </cell>
          <cell r="G30">
            <v>0</v>
          </cell>
          <cell r="H30">
            <v>0</v>
          </cell>
          <cell r="I30" t="e">
            <v>#VALUE!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e">
            <v>#VALUE!</v>
          </cell>
          <cell r="F31" t="e">
            <v>#VALUE!</v>
          </cell>
          <cell r="G31">
            <v>0</v>
          </cell>
          <cell r="H31">
            <v>0</v>
          </cell>
          <cell r="I31" t="e">
            <v>#VALUE!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e">
            <v>#VALUE!</v>
          </cell>
          <cell r="F32" t="e">
            <v>#VALUE!</v>
          </cell>
          <cell r="G32">
            <v>0</v>
          </cell>
          <cell r="H32">
            <v>0</v>
          </cell>
          <cell r="I32" t="e">
            <v>#VALUE!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e">
            <v>#VALUE!</v>
          </cell>
          <cell r="F33" t="e">
            <v>#VALUE!</v>
          </cell>
          <cell r="G33">
            <v>0</v>
          </cell>
          <cell r="H33">
            <v>0</v>
          </cell>
          <cell r="I33" t="e">
            <v>#VALUE!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e">
            <v>#VALUE!</v>
          </cell>
          <cell r="F34" t="e">
            <v>#VALUE!</v>
          </cell>
          <cell r="G34">
            <v>0</v>
          </cell>
          <cell r="H34">
            <v>0</v>
          </cell>
          <cell r="I34" t="e">
            <v>#VALUE!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e">
            <v>#VALUE!</v>
          </cell>
          <cell r="F35" t="e">
            <v>#VALUE!</v>
          </cell>
          <cell r="G35">
            <v>0</v>
          </cell>
          <cell r="H35">
            <v>0</v>
          </cell>
          <cell r="I35" t="e">
            <v>#VALUE!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e">
            <v>#VALUE!</v>
          </cell>
          <cell r="F36" t="e">
            <v>#VALUE!</v>
          </cell>
          <cell r="G36">
            <v>0</v>
          </cell>
          <cell r="H36">
            <v>0</v>
          </cell>
          <cell r="I36" t="e">
            <v>#VALUE!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e">
            <v>#VALUE!</v>
          </cell>
          <cell r="F37" t="e">
            <v>#VALUE!</v>
          </cell>
          <cell r="G37">
            <v>0</v>
          </cell>
          <cell r="H37">
            <v>0</v>
          </cell>
          <cell r="I37" t="e">
            <v>#VALUE!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e">
            <v>#VALUE!</v>
          </cell>
          <cell r="F38" t="e">
            <v>#VALUE!</v>
          </cell>
          <cell r="G38">
            <v>0</v>
          </cell>
          <cell r="H38">
            <v>0</v>
          </cell>
          <cell r="I38" t="e">
            <v>#VALUE!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e">
            <v>#VALUE!</v>
          </cell>
          <cell r="F39" t="e">
            <v>#VALUE!</v>
          </cell>
          <cell r="G39">
            <v>0</v>
          </cell>
          <cell r="H39">
            <v>0</v>
          </cell>
          <cell r="I39" t="e">
            <v>#VALUE!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e">
            <v>#VALUE!</v>
          </cell>
          <cell r="F40" t="e">
            <v>#VALUE!</v>
          </cell>
          <cell r="G40">
            <v>0</v>
          </cell>
          <cell r="H40">
            <v>0</v>
          </cell>
          <cell r="I40" t="e">
            <v>#VALUE!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e">
            <v>#VALUE!</v>
          </cell>
          <cell r="F41" t="e">
            <v>#VALUE!</v>
          </cell>
          <cell r="G41">
            <v>0</v>
          </cell>
          <cell r="H41">
            <v>0</v>
          </cell>
          <cell r="I41" t="e">
            <v>#VALUE!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 t="e">
            <v>#VALUE!</v>
          </cell>
          <cell r="F42" t="e">
            <v>#VALUE!</v>
          </cell>
          <cell r="G42">
            <v>0</v>
          </cell>
          <cell r="H42">
            <v>0</v>
          </cell>
          <cell r="I42" t="e">
            <v>#VALUE!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 t="e">
            <v>#VALUE!</v>
          </cell>
          <cell r="F43" t="e">
            <v>#VALUE!</v>
          </cell>
          <cell r="G43">
            <v>0</v>
          </cell>
          <cell r="H43">
            <v>0</v>
          </cell>
          <cell r="I43" t="e">
            <v>#VALUE!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e">
            <v>#VALUE!</v>
          </cell>
          <cell r="F44" t="e">
            <v>#VALUE!</v>
          </cell>
          <cell r="G44">
            <v>0</v>
          </cell>
          <cell r="H44">
            <v>0</v>
          </cell>
          <cell r="I44" t="e">
            <v>#VALUE!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e">
            <v>#VALUE!</v>
          </cell>
          <cell r="F45" t="e">
            <v>#VALUE!</v>
          </cell>
          <cell r="G45">
            <v>0</v>
          </cell>
          <cell r="H45">
            <v>0</v>
          </cell>
          <cell r="I45" t="e">
            <v>#VALUE!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e">
            <v>#VALUE!</v>
          </cell>
          <cell r="F46" t="e">
            <v>#VALUE!</v>
          </cell>
          <cell r="G46">
            <v>0</v>
          </cell>
          <cell r="H46">
            <v>0</v>
          </cell>
          <cell r="I46" t="e">
            <v>#VALUE!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e">
            <v>#VALUE!</v>
          </cell>
          <cell r="F47" t="e">
            <v>#VALUE!</v>
          </cell>
          <cell r="G47">
            <v>0</v>
          </cell>
          <cell r="H47">
            <v>0</v>
          </cell>
          <cell r="I47" t="e">
            <v>#VALUE!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e">
            <v>#VALUE!</v>
          </cell>
          <cell r="F48" t="e">
            <v>#VALUE!</v>
          </cell>
          <cell r="G48">
            <v>0</v>
          </cell>
          <cell r="H48">
            <v>0</v>
          </cell>
          <cell r="I48" t="e">
            <v>#VALUE!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e">
            <v>#VALUE!</v>
          </cell>
          <cell r="F49" t="e">
            <v>#VALUE!</v>
          </cell>
          <cell r="G49">
            <v>0</v>
          </cell>
          <cell r="H49">
            <v>0</v>
          </cell>
          <cell r="I49" t="e">
            <v>#VALUE!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e">
            <v>#VALUE!</v>
          </cell>
          <cell r="F50" t="e">
            <v>#VALUE!</v>
          </cell>
          <cell r="G50">
            <v>0</v>
          </cell>
          <cell r="H50">
            <v>0</v>
          </cell>
          <cell r="I50" t="e">
            <v>#VALUE!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 t="e">
            <v>#VALUE!</v>
          </cell>
          <cell r="F51" t="e">
            <v>#VALUE!</v>
          </cell>
          <cell r="G51">
            <v>0</v>
          </cell>
          <cell r="H51">
            <v>0</v>
          </cell>
          <cell r="I51" t="e">
            <v>#VALUE!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 t="e">
            <v>#VALUE!</v>
          </cell>
          <cell r="F52" t="e">
            <v>#VALUE!</v>
          </cell>
          <cell r="G52">
            <v>0</v>
          </cell>
          <cell r="H52">
            <v>0</v>
          </cell>
          <cell r="I52" t="e">
            <v>#VALUE!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 t="e">
            <v>#VALUE!</v>
          </cell>
          <cell r="F53" t="e">
            <v>#VALUE!</v>
          </cell>
          <cell r="G53">
            <v>0</v>
          </cell>
          <cell r="H53">
            <v>0</v>
          </cell>
          <cell r="I53" t="e">
            <v>#VALUE!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 t="e">
            <v>#VALUE!</v>
          </cell>
          <cell r="F54" t="e">
            <v>#VALUE!</v>
          </cell>
          <cell r="G54">
            <v>0</v>
          </cell>
          <cell r="H54">
            <v>0</v>
          </cell>
          <cell r="I54" t="e">
            <v>#VALUE!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 t="e">
            <v>#VALUE!</v>
          </cell>
          <cell r="F55" t="e">
            <v>#VALUE!</v>
          </cell>
          <cell r="G55">
            <v>0</v>
          </cell>
          <cell r="H55">
            <v>0</v>
          </cell>
          <cell r="I55" t="e">
            <v>#VALUE!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 t="e">
            <v>#VALUE!</v>
          </cell>
          <cell r="F56" t="e">
            <v>#VALUE!</v>
          </cell>
          <cell r="G56">
            <v>0</v>
          </cell>
          <cell r="H56">
            <v>0</v>
          </cell>
          <cell r="I56" t="e">
            <v>#VALUE!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 t="e">
            <v>#VALUE!</v>
          </cell>
          <cell r="F57" t="e">
            <v>#VALUE!</v>
          </cell>
          <cell r="G57">
            <v>0</v>
          </cell>
          <cell r="H57">
            <v>0</v>
          </cell>
          <cell r="I57" t="e">
            <v>#VALUE!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 t="e">
            <v>#VALUE!</v>
          </cell>
          <cell r="F58" t="e">
            <v>#VALUE!</v>
          </cell>
          <cell r="G58">
            <v>0</v>
          </cell>
          <cell r="H58">
            <v>0</v>
          </cell>
          <cell r="I58" t="e">
            <v>#VALUE!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 t="e">
            <v>#VALUE!</v>
          </cell>
          <cell r="F59" t="e">
            <v>#VALUE!</v>
          </cell>
          <cell r="G59">
            <v>0</v>
          </cell>
          <cell r="H59">
            <v>0</v>
          </cell>
          <cell r="I59" t="e">
            <v>#VALUE!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 t="e">
            <v>#VALUE!</v>
          </cell>
          <cell r="F60" t="e">
            <v>#VALUE!</v>
          </cell>
          <cell r="G60">
            <v>0</v>
          </cell>
          <cell r="H60">
            <v>0</v>
          </cell>
          <cell r="I60" t="e">
            <v>#VALUE!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 t="e">
            <v>#VALUE!</v>
          </cell>
          <cell r="F61" t="e">
            <v>#VALUE!</v>
          </cell>
          <cell r="G61">
            <v>0</v>
          </cell>
          <cell r="H61">
            <v>0</v>
          </cell>
          <cell r="I61" t="e">
            <v>#VALUE!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 t="e">
            <v>#VALUE!</v>
          </cell>
          <cell r="F62" t="e">
            <v>#VALUE!</v>
          </cell>
          <cell r="G62">
            <v>0</v>
          </cell>
          <cell r="H62">
            <v>0</v>
          </cell>
          <cell r="I62" t="e">
            <v>#VALUE!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 t="e">
            <v>#VALUE!</v>
          </cell>
          <cell r="F63" t="e">
            <v>#VALUE!</v>
          </cell>
          <cell r="G63">
            <v>0</v>
          </cell>
          <cell r="H63">
            <v>0</v>
          </cell>
          <cell r="I63" t="e">
            <v>#VALUE!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 t="e">
            <v>#VALUE!</v>
          </cell>
          <cell r="F64" t="e">
            <v>#VALUE!</v>
          </cell>
          <cell r="G64">
            <v>0</v>
          </cell>
          <cell r="H64">
            <v>0</v>
          </cell>
          <cell r="I64" t="e">
            <v>#VALUE!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 t="e">
            <v>#VALUE!</v>
          </cell>
          <cell r="F65" t="e">
            <v>#VALUE!</v>
          </cell>
          <cell r="G65">
            <v>0</v>
          </cell>
          <cell r="H65">
            <v>0</v>
          </cell>
          <cell r="I65" t="e">
            <v>#VALUE!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 t="e">
            <v>#VALUE!</v>
          </cell>
          <cell r="F66" t="e">
            <v>#VALUE!</v>
          </cell>
          <cell r="G66">
            <v>0</v>
          </cell>
          <cell r="H66">
            <v>0</v>
          </cell>
          <cell r="I66" t="e">
            <v>#VALUE!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 t="e">
            <v>#VALUE!</v>
          </cell>
          <cell r="F67" t="e">
            <v>#VALUE!</v>
          </cell>
          <cell r="G67">
            <v>0</v>
          </cell>
          <cell r="H67">
            <v>0</v>
          </cell>
          <cell r="I67" t="e">
            <v>#VALUE!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 t="e">
            <v>#VALUE!</v>
          </cell>
          <cell r="F68" t="e">
            <v>#VALUE!</v>
          </cell>
          <cell r="G68">
            <v>0</v>
          </cell>
          <cell r="H68">
            <v>0</v>
          </cell>
          <cell r="I68" t="e">
            <v>#VALUE!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 t="e">
            <v>#VALUE!</v>
          </cell>
          <cell r="F69" t="e">
            <v>#VALUE!</v>
          </cell>
          <cell r="G69">
            <v>0</v>
          </cell>
          <cell r="H69">
            <v>0</v>
          </cell>
          <cell r="I69" t="e">
            <v>#VALUE!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 t="e">
            <v>#VALUE!</v>
          </cell>
          <cell r="F70" t="e">
            <v>#VALUE!</v>
          </cell>
          <cell r="G70">
            <v>0</v>
          </cell>
          <cell r="H70">
            <v>0</v>
          </cell>
          <cell r="I70" t="e">
            <v>#VALUE!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 t="e">
            <v>#VALUE!</v>
          </cell>
          <cell r="F71" t="e">
            <v>#VALUE!</v>
          </cell>
          <cell r="G71">
            <v>0</v>
          </cell>
          <cell r="H71">
            <v>0</v>
          </cell>
          <cell r="I71" t="e">
            <v>#VALUE!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 t="e">
            <v>#VALUE!</v>
          </cell>
          <cell r="F72" t="e">
            <v>#VALUE!</v>
          </cell>
          <cell r="G72">
            <v>0</v>
          </cell>
          <cell r="H72">
            <v>0</v>
          </cell>
          <cell r="I72" t="e">
            <v>#VALUE!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 t="e">
            <v>#VALUE!</v>
          </cell>
          <cell r="F73" t="e">
            <v>#VALUE!</v>
          </cell>
          <cell r="G73">
            <v>0</v>
          </cell>
          <cell r="H73">
            <v>0</v>
          </cell>
          <cell r="I73" t="e">
            <v>#VALUE!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 t="e">
            <v>#VALUE!</v>
          </cell>
          <cell r="F74" t="e">
            <v>#VALUE!</v>
          </cell>
          <cell r="G74">
            <v>0</v>
          </cell>
          <cell r="H74">
            <v>0</v>
          </cell>
          <cell r="I74" t="e">
            <v>#VALUE!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 t="e">
            <v>#VALUE!</v>
          </cell>
          <cell r="F75" t="e">
            <v>#VALUE!</v>
          </cell>
          <cell r="G75">
            <v>0</v>
          </cell>
          <cell r="H75">
            <v>0</v>
          </cell>
          <cell r="I75" t="e">
            <v>#VALUE!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 t="e">
            <v>#VALUE!</v>
          </cell>
          <cell r="F76" t="e">
            <v>#VALUE!</v>
          </cell>
          <cell r="G76">
            <v>0</v>
          </cell>
          <cell r="H76">
            <v>0</v>
          </cell>
          <cell r="I76" t="e">
            <v>#VALUE!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 t="e">
            <v>#VALUE!</v>
          </cell>
          <cell r="F77" t="e">
            <v>#VALUE!</v>
          </cell>
          <cell r="G77">
            <v>0</v>
          </cell>
          <cell r="H77">
            <v>0</v>
          </cell>
          <cell r="I77" t="e">
            <v>#VALUE!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 t="e">
            <v>#VALUE!</v>
          </cell>
          <cell r="F78" t="e">
            <v>#VALUE!</v>
          </cell>
          <cell r="G78">
            <v>0</v>
          </cell>
          <cell r="H78">
            <v>0</v>
          </cell>
          <cell r="I78" t="e">
            <v>#VALUE!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 t="e">
            <v>#VALUE!</v>
          </cell>
          <cell r="F79" t="e">
            <v>#VALUE!</v>
          </cell>
          <cell r="G79">
            <v>0</v>
          </cell>
          <cell r="H79">
            <v>0</v>
          </cell>
          <cell r="I79" t="e">
            <v>#VALUE!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 t="e">
            <v>#VALUE!</v>
          </cell>
          <cell r="F80" t="e">
            <v>#VALUE!</v>
          </cell>
          <cell r="G80">
            <v>0</v>
          </cell>
          <cell r="H80">
            <v>0</v>
          </cell>
          <cell r="I80" t="e">
            <v>#VALUE!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 t="e">
            <v>#VALUE!</v>
          </cell>
          <cell r="F81" t="e">
            <v>#VALUE!</v>
          </cell>
          <cell r="G81">
            <v>0</v>
          </cell>
          <cell r="H81">
            <v>0</v>
          </cell>
          <cell r="I81" t="e">
            <v>#VALUE!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 t="e">
            <v>#VALUE!</v>
          </cell>
          <cell r="F82" t="e">
            <v>#VALUE!</v>
          </cell>
          <cell r="G82">
            <v>0</v>
          </cell>
          <cell r="H82">
            <v>0</v>
          </cell>
          <cell r="I82" t="e">
            <v>#VALUE!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 t="e">
            <v>#VALUE!</v>
          </cell>
          <cell r="F83" t="e">
            <v>#VALUE!</v>
          </cell>
          <cell r="G83">
            <v>0</v>
          </cell>
          <cell r="H83">
            <v>0</v>
          </cell>
          <cell r="I83" t="e">
            <v>#VALUE!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 t="e">
            <v>#VALUE!</v>
          </cell>
          <cell r="F84" t="e">
            <v>#VALUE!</v>
          </cell>
          <cell r="G84">
            <v>0</v>
          </cell>
          <cell r="H84">
            <v>0</v>
          </cell>
          <cell r="I84" t="e">
            <v>#VALUE!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 t="e">
            <v>#VALUE!</v>
          </cell>
          <cell r="F85" t="e">
            <v>#VALUE!</v>
          </cell>
          <cell r="G85">
            <v>0</v>
          </cell>
          <cell r="H85">
            <v>0</v>
          </cell>
          <cell r="I85" t="e">
            <v>#VALUE!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 t="e">
            <v>#VALUE!</v>
          </cell>
          <cell r="F86" t="e">
            <v>#VALUE!</v>
          </cell>
          <cell r="G86">
            <v>0</v>
          </cell>
          <cell r="H86">
            <v>0</v>
          </cell>
          <cell r="I86" t="e">
            <v>#VALUE!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 t="e">
            <v>#VALUE!</v>
          </cell>
          <cell r="F87" t="e">
            <v>#VALUE!</v>
          </cell>
          <cell r="G87">
            <v>0</v>
          </cell>
          <cell r="H87">
            <v>0</v>
          </cell>
          <cell r="I87" t="e">
            <v>#VALUE!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 t="e">
            <v>#VALUE!</v>
          </cell>
          <cell r="F88" t="e">
            <v>#VALUE!</v>
          </cell>
          <cell r="G88">
            <v>0</v>
          </cell>
          <cell r="H88">
            <v>0</v>
          </cell>
          <cell r="I88" t="e">
            <v>#VALUE!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 t="e">
            <v>#VALUE!</v>
          </cell>
          <cell r="F89" t="e">
            <v>#VALUE!</v>
          </cell>
          <cell r="G89">
            <v>0</v>
          </cell>
          <cell r="H89">
            <v>0</v>
          </cell>
          <cell r="I89" t="e">
            <v>#VALUE!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 t="e">
            <v>#VALUE!</v>
          </cell>
          <cell r="F90" t="e">
            <v>#VALUE!</v>
          </cell>
          <cell r="G90">
            <v>0</v>
          </cell>
          <cell r="H90">
            <v>0</v>
          </cell>
          <cell r="I90" t="e">
            <v>#VALUE!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 t="e">
            <v>#VALUE!</v>
          </cell>
          <cell r="F91" t="e">
            <v>#VALUE!</v>
          </cell>
          <cell r="G91">
            <v>0</v>
          </cell>
          <cell r="H91">
            <v>0</v>
          </cell>
          <cell r="I91" t="e">
            <v>#VALUE!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 t="e">
            <v>#VALUE!</v>
          </cell>
          <cell r="F92" t="e">
            <v>#VALUE!</v>
          </cell>
          <cell r="G92">
            <v>0</v>
          </cell>
          <cell r="H92">
            <v>0</v>
          </cell>
          <cell r="I92" t="e">
            <v>#VALUE!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 t="e">
            <v>#VALUE!</v>
          </cell>
          <cell r="F93" t="e">
            <v>#VALUE!</v>
          </cell>
          <cell r="G93">
            <v>0</v>
          </cell>
          <cell r="H93">
            <v>0</v>
          </cell>
          <cell r="I93" t="e">
            <v>#VALUE!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 t="e">
            <v>#VALUE!</v>
          </cell>
          <cell r="F94" t="e">
            <v>#VALUE!</v>
          </cell>
          <cell r="G94">
            <v>0</v>
          </cell>
          <cell r="H94">
            <v>0</v>
          </cell>
          <cell r="I94" t="e">
            <v>#VALUE!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 t="e">
            <v>#VALUE!</v>
          </cell>
          <cell r="F95" t="e">
            <v>#VALUE!</v>
          </cell>
          <cell r="G95">
            <v>0</v>
          </cell>
          <cell r="H95">
            <v>0</v>
          </cell>
          <cell r="I95" t="e">
            <v>#VALUE!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 t="e">
            <v>#VALUE!</v>
          </cell>
          <cell r="F96" t="e">
            <v>#VALUE!</v>
          </cell>
          <cell r="G96">
            <v>0</v>
          </cell>
          <cell r="H96">
            <v>0</v>
          </cell>
          <cell r="I96" t="e">
            <v>#VALUE!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 t="e">
            <v>#VALUE!</v>
          </cell>
          <cell r="F97" t="e">
            <v>#VALUE!</v>
          </cell>
          <cell r="G97">
            <v>0</v>
          </cell>
          <cell r="H97">
            <v>0</v>
          </cell>
          <cell r="I97" t="e">
            <v>#VALUE!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 t="e">
            <v>#VALUE!</v>
          </cell>
          <cell r="F98" t="e">
            <v>#VALUE!</v>
          </cell>
          <cell r="G98">
            <v>0</v>
          </cell>
          <cell r="H98">
            <v>0</v>
          </cell>
          <cell r="I98" t="e">
            <v>#VALUE!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 t="e">
            <v>#VALUE!</v>
          </cell>
          <cell r="F99" t="e">
            <v>#VALUE!</v>
          </cell>
          <cell r="G99">
            <v>0</v>
          </cell>
          <cell r="H99">
            <v>0</v>
          </cell>
          <cell r="I99" t="e">
            <v>#VALUE!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 t="e">
            <v>#VALUE!</v>
          </cell>
          <cell r="F100" t="e">
            <v>#VALUE!</v>
          </cell>
          <cell r="G100">
            <v>0</v>
          </cell>
          <cell r="H100">
            <v>0</v>
          </cell>
          <cell r="I100" t="e">
            <v>#VALUE!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 t="e">
            <v>#VALUE!</v>
          </cell>
          <cell r="F101" t="e">
            <v>#VALUE!</v>
          </cell>
          <cell r="G101">
            <v>0</v>
          </cell>
          <cell r="H101">
            <v>0</v>
          </cell>
          <cell r="I101" t="e">
            <v>#VALUE!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 t="e">
            <v>#VALUE!</v>
          </cell>
          <cell r="F102" t="e">
            <v>#VALUE!</v>
          </cell>
          <cell r="G102">
            <v>0</v>
          </cell>
          <cell r="H102">
            <v>0</v>
          </cell>
          <cell r="I102" t="e">
            <v>#VALUE!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 t="e">
            <v>#VALUE!</v>
          </cell>
          <cell r="F103" t="e">
            <v>#VALUE!</v>
          </cell>
          <cell r="G103">
            <v>0</v>
          </cell>
          <cell r="H103">
            <v>0</v>
          </cell>
          <cell r="I103" t="e">
            <v>#VALUE!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 t="e">
            <v>#VALUE!</v>
          </cell>
          <cell r="F104" t="e">
            <v>#VALUE!</v>
          </cell>
          <cell r="G104">
            <v>0</v>
          </cell>
          <cell r="H104">
            <v>0</v>
          </cell>
          <cell r="I104" t="e">
            <v>#VALUE!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</v>
          </cell>
          <cell r="I105" t="e">
            <v>#VALUE!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 t="e">
            <v>#VALUE!</v>
          </cell>
          <cell r="F106" t="e">
            <v>#VALUE!</v>
          </cell>
          <cell r="G106">
            <v>0</v>
          </cell>
          <cell r="H106">
            <v>0</v>
          </cell>
          <cell r="I106" t="e">
            <v>#VALUE!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 t="e">
            <v>#VALUE!</v>
          </cell>
          <cell r="F107" t="e">
            <v>#VALUE!</v>
          </cell>
          <cell r="G107">
            <v>0</v>
          </cell>
          <cell r="H107">
            <v>0</v>
          </cell>
          <cell r="I107" t="e">
            <v>#VALUE!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 t="e">
            <v>#VALUE!</v>
          </cell>
          <cell r="F108" t="e">
            <v>#VALUE!</v>
          </cell>
          <cell r="G108">
            <v>0</v>
          </cell>
          <cell r="H108">
            <v>0</v>
          </cell>
          <cell r="I108" t="e">
            <v>#VALUE!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 t="e">
            <v>#VALUE!</v>
          </cell>
          <cell r="F109" t="e">
            <v>#VALUE!</v>
          </cell>
          <cell r="G109">
            <v>0</v>
          </cell>
          <cell r="H109">
            <v>0</v>
          </cell>
          <cell r="I109" t="e">
            <v>#VALUE!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 t="e">
            <v>#VALUE!</v>
          </cell>
          <cell r="F110" t="e">
            <v>#VALUE!</v>
          </cell>
          <cell r="G110">
            <v>0</v>
          </cell>
          <cell r="H110">
            <v>0</v>
          </cell>
          <cell r="I110" t="e">
            <v>#VALUE!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 t="e">
            <v>#VALUE!</v>
          </cell>
          <cell r="F111" t="e">
            <v>#VALUE!</v>
          </cell>
          <cell r="G111">
            <v>0</v>
          </cell>
          <cell r="H111">
            <v>0</v>
          </cell>
          <cell r="I111" t="e">
            <v>#VALUE!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 t="e">
            <v>#VALUE!</v>
          </cell>
          <cell r="F112" t="e">
            <v>#VALUE!</v>
          </cell>
          <cell r="G112">
            <v>0</v>
          </cell>
          <cell r="H112">
            <v>0</v>
          </cell>
          <cell r="I112" t="e">
            <v>#VALUE!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 t="e">
            <v>#VALUE!</v>
          </cell>
          <cell r="F113" t="e">
            <v>#VALUE!</v>
          </cell>
          <cell r="G113">
            <v>0</v>
          </cell>
          <cell r="H113">
            <v>0</v>
          </cell>
          <cell r="I113" t="e">
            <v>#VALUE!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 t="e">
            <v>#VALUE!</v>
          </cell>
          <cell r="F114" t="e">
            <v>#VALUE!</v>
          </cell>
          <cell r="G114">
            <v>0</v>
          </cell>
          <cell r="H114">
            <v>0</v>
          </cell>
          <cell r="I114" t="e">
            <v>#VALUE!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 t="e">
            <v>#VALUE!</v>
          </cell>
          <cell r="F115" t="e">
            <v>#VALUE!</v>
          </cell>
          <cell r="G115">
            <v>0</v>
          </cell>
          <cell r="H115">
            <v>0</v>
          </cell>
          <cell r="I115" t="e">
            <v>#VALUE!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 t="e">
            <v>#VALUE!</v>
          </cell>
          <cell r="F116" t="e">
            <v>#VALUE!</v>
          </cell>
          <cell r="G116">
            <v>0</v>
          </cell>
          <cell r="H116">
            <v>0</v>
          </cell>
          <cell r="I116" t="e">
            <v>#VALUE!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 t="e">
            <v>#VALUE!</v>
          </cell>
          <cell r="F117" t="e">
            <v>#VALUE!</v>
          </cell>
          <cell r="G117">
            <v>0</v>
          </cell>
          <cell r="H117">
            <v>0</v>
          </cell>
          <cell r="I117" t="e">
            <v>#VALUE!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 t="e">
            <v>#VALUE!</v>
          </cell>
          <cell r="F118" t="e">
            <v>#VALUE!</v>
          </cell>
          <cell r="G118">
            <v>0</v>
          </cell>
          <cell r="H118">
            <v>0</v>
          </cell>
          <cell r="I118" t="e">
            <v>#VALUE!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 t="e">
            <v>#VALUE!</v>
          </cell>
          <cell r="F119" t="e">
            <v>#VALUE!</v>
          </cell>
          <cell r="G119">
            <v>0</v>
          </cell>
          <cell r="H119">
            <v>0</v>
          </cell>
          <cell r="I119" t="e">
            <v>#VALUE!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 t="e">
            <v>#VALUE!</v>
          </cell>
          <cell r="F120" t="e">
            <v>#VALUE!</v>
          </cell>
          <cell r="G120">
            <v>0</v>
          </cell>
          <cell r="H120">
            <v>0</v>
          </cell>
          <cell r="I120" t="e">
            <v>#VALUE!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 t="e">
            <v>#VALUE!</v>
          </cell>
          <cell r="F121" t="e">
            <v>#VALUE!</v>
          </cell>
          <cell r="G121">
            <v>0</v>
          </cell>
          <cell r="H121">
            <v>0</v>
          </cell>
          <cell r="I121" t="e">
            <v>#VALUE!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 t="e">
            <v>#VALUE!</v>
          </cell>
          <cell r="F122" t="e">
            <v>#VALUE!</v>
          </cell>
          <cell r="G122">
            <v>0</v>
          </cell>
          <cell r="H122">
            <v>0</v>
          </cell>
          <cell r="I122" t="e">
            <v>#VALUE!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 t="e">
            <v>#VALUE!</v>
          </cell>
          <cell r="F123" t="e">
            <v>#VALUE!</v>
          </cell>
          <cell r="G123">
            <v>0</v>
          </cell>
          <cell r="H123">
            <v>0</v>
          </cell>
          <cell r="I123" t="e">
            <v>#VALUE!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 t="e">
            <v>#VALUE!</v>
          </cell>
          <cell r="F124" t="e">
            <v>#VALUE!</v>
          </cell>
          <cell r="G124">
            <v>0</v>
          </cell>
          <cell r="H124">
            <v>0</v>
          </cell>
          <cell r="I124" t="e">
            <v>#VALUE!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 t="e">
            <v>#VALUE!</v>
          </cell>
          <cell r="F125" t="e">
            <v>#VALUE!</v>
          </cell>
          <cell r="G125">
            <v>0</v>
          </cell>
          <cell r="H125">
            <v>0</v>
          </cell>
          <cell r="I125" t="e">
            <v>#VALUE!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 t="e">
            <v>#VALUE!</v>
          </cell>
          <cell r="F126" t="e">
            <v>#VALUE!</v>
          </cell>
          <cell r="G126">
            <v>0</v>
          </cell>
          <cell r="H126">
            <v>0</v>
          </cell>
          <cell r="I126" t="e">
            <v>#VALUE!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 t="e">
            <v>#VALUE!</v>
          </cell>
          <cell r="F127" t="e">
            <v>#VALUE!</v>
          </cell>
          <cell r="G127">
            <v>0</v>
          </cell>
          <cell r="H127">
            <v>0</v>
          </cell>
          <cell r="I127" t="e">
            <v>#VALUE!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 t="e">
            <v>#VALUE!</v>
          </cell>
          <cell r="F128" t="e">
            <v>#VALUE!</v>
          </cell>
          <cell r="G128">
            <v>0</v>
          </cell>
          <cell r="H128">
            <v>0</v>
          </cell>
          <cell r="I128" t="e">
            <v>#VALUE!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 t="e">
            <v>#VALUE!</v>
          </cell>
          <cell r="F129" t="e">
            <v>#VALUE!</v>
          </cell>
          <cell r="G129">
            <v>0</v>
          </cell>
          <cell r="H129">
            <v>0</v>
          </cell>
          <cell r="I129" t="e">
            <v>#VALUE!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 t="e">
            <v>#VALUE!</v>
          </cell>
          <cell r="F130" t="e">
            <v>#VALUE!</v>
          </cell>
          <cell r="G130">
            <v>0</v>
          </cell>
          <cell r="H130">
            <v>0</v>
          </cell>
          <cell r="I130" t="e">
            <v>#VALUE!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 t="e">
            <v>#VALUE!</v>
          </cell>
          <cell r="F131" t="e">
            <v>#VALUE!</v>
          </cell>
          <cell r="G131">
            <v>0</v>
          </cell>
          <cell r="H131">
            <v>0</v>
          </cell>
          <cell r="I131" t="e">
            <v>#VALUE!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 t="e">
            <v>#VALUE!</v>
          </cell>
          <cell r="F132" t="e">
            <v>#VALUE!</v>
          </cell>
          <cell r="G132">
            <v>0</v>
          </cell>
          <cell r="H132">
            <v>0</v>
          </cell>
          <cell r="I132" t="e">
            <v>#VALUE!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 t="e">
            <v>#VALUE!</v>
          </cell>
          <cell r="F133" t="e">
            <v>#VALUE!</v>
          </cell>
          <cell r="G133">
            <v>0</v>
          </cell>
          <cell r="H133">
            <v>0</v>
          </cell>
          <cell r="I133" t="e">
            <v>#VALUE!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 t="e">
            <v>#VALUE!</v>
          </cell>
          <cell r="F134" t="e">
            <v>#VALUE!</v>
          </cell>
          <cell r="G134">
            <v>0</v>
          </cell>
          <cell r="H134">
            <v>0</v>
          </cell>
          <cell r="I134" t="e">
            <v>#VALUE!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 t="e">
            <v>#VALUE!</v>
          </cell>
          <cell r="F135" t="e">
            <v>#VALUE!</v>
          </cell>
          <cell r="G135">
            <v>0</v>
          </cell>
          <cell r="H135">
            <v>0</v>
          </cell>
          <cell r="I135" t="e">
            <v>#VALUE!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 t="e">
            <v>#VALUE!</v>
          </cell>
          <cell r="F136" t="e">
            <v>#VALUE!</v>
          </cell>
          <cell r="G136">
            <v>0</v>
          </cell>
          <cell r="H136">
            <v>0</v>
          </cell>
          <cell r="I136" t="e">
            <v>#VALUE!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 t="e">
            <v>#VALUE!</v>
          </cell>
          <cell r="F137" t="e">
            <v>#VALUE!</v>
          </cell>
          <cell r="G137">
            <v>0</v>
          </cell>
          <cell r="H137">
            <v>0</v>
          </cell>
          <cell r="I137" t="e">
            <v>#VALUE!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 t="e">
            <v>#VALUE!</v>
          </cell>
          <cell r="F138" t="e">
            <v>#VALUE!</v>
          </cell>
          <cell r="G138">
            <v>0</v>
          </cell>
          <cell r="H138">
            <v>0</v>
          </cell>
          <cell r="I138" t="e">
            <v>#VALUE!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 t="e">
            <v>#VALUE!</v>
          </cell>
          <cell r="F139" t="e">
            <v>#VALUE!</v>
          </cell>
          <cell r="G139">
            <v>0</v>
          </cell>
          <cell r="H139">
            <v>0</v>
          </cell>
          <cell r="I139" t="e">
            <v>#VALUE!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 t="e">
            <v>#VALUE!</v>
          </cell>
          <cell r="F140" t="e">
            <v>#VALUE!</v>
          </cell>
          <cell r="G140">
            <v>0</v>
          </cell>
          <cell r="H140">
            <v>0</v>
          </cell>
          <cell r="I140" t="e">
            <v>#VALUE!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 t="e">
            <v>#VALUE!</v>
          </cell>
          <cell r="F141" t="e">
            <v>#VALUE!</v>
          </cell>
          <cell r="G141">
            <v>0</v>
          </cell>
          <cell r="H141">
            <v>0</v>
          </cell>
          <cell r="I141" t="e">
            <v>#VALUE!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 t="e">
            <v>#VALUE!</v>
          </cell>
          <cell r="F142" t="e">
            <v>#VALUE!</v>
          </cell>
          <cell r="G142">
            <v>0</v>
          </cell>
          <cell r="H142">
            <v>0</v>
          </cell>
          <cell r="I142" t="e">
            <v>#VALUE!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 t="e">
            <v>#VALUE!</v>
          </cell>
          <cell r="F143" t="e">
            <v>#VALUE!</v>
          </cell>
          <cell r="G143">
            <v>0</v>
          </cell>
          <cell r="H143">
            <v>0</v>
          </cell>
          <cell r="I143" t="e">
            <v>#VALUE!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 t="e">
            <v>#VALUE!</v>
          </cell>
          <cell r="F144" t="e">
            <v>#VALUE!</v>
          </cell>
          <cell r="G144">
            <v>0</v>
          </cell>
          <cell r="H144">
            <v>0</v>
          </cell>
          <cell r="I144" t="e">
            <v>#VALUE!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 t="e">
            <v>#VALUE!</v>
          </cell>
          <cell r="F145" t="e">
            <v>#VALUE!</v>
          </cell>
          <cell r="G145">
            <v>0</v>
          </cell>
          <cell r="H145">
            <v>0</v>
          </cell>
          <cell r="I145" t="e">
            <v>#VALUE!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 t="e">
            <v>#VALUE!</v>
          </cell>
          <cell r="F146" t="e">
            <v>#VALUE!</v>
          </cell>
          <cell r="G146">
            <v>0</v>
          </cell>
          <cell r="H146">
            <v>0</v>
          </cell>
          <cell r="I146" t="e">
            <v>#VALUE!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e">
            <v>#VALUE!</v>
          </cell>
          <cell r="F147" t="e">
            <v>#VALUE!</v>
          </cell>
          <cell r="G147">
            <v>0</v>
          </cell>
          <cell r="H147">
            <v>0</v>
          </cell>
          <cell r="I147" t="e">
            <v>#VALUE!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 t="e">
            <v>#VALUE!</v>
          </cell>
          <cell r="F148" t="e">
            <v>#VALUE!</v>
          </cell>
          <cell r="G148">
            <v>0</v>
          </cell>
          <cell r="H148">
            <v>0</v>
          </cell>
          <cell r="I148" t="e">
            <v>#VALUE!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 t="e">
            <v>#VALUE!</v>
          </cell>
          <cell r="F149" t="e">
            <v>#VALUE!</v>
          </cell>
          <cell r="G149">
            <v>0</v>
          </cell>
          <cell r="H149">
            <v>0</v>
          </cell>
          <cell r="I149" t="e">
            <v>#VALUE!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 t="e">
            <v>#VALUE!</v>
          </cell>
          <cell r="F150" t="e">
            <v>#VALUE!</v>
          </cell>
          <cell r="G150">
            <v>0</v>
          </cell>
          <cell r="H150">
            <v>0</v>
          </cell>
          <cell r="I150" t="e">
            <v>#VALUE!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 t="e">
            <v>#VALUE!</v>
          </cell>
          <cell r="F151" t="e">
            <v>#VALUE!</v>
          </cell>
          <cell r="G151">
            <v>0</v>
          </cell>
          <cell r="H151">
            <v>0</v>
          </cell>
          <cell r="I151" t="e">
            <v>#VALUE!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 t="e">
            <v>#VALUE!</v>
          </cell>
          <cell r="F152" t="e">
            <v>#VALUE!</v>
          </cell>
          <cell r="G152">
            <v>0</v>
          </cell>
          <cell r="H152">
            <v>0</v>
          </cell>
          <cell r="I152" t="e">
            <v>#VALUE!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 t="e">
            <v>#VALUE!</v>
          </cell>
          <cell r="F153" t="e">
            <v>#VALUE!</v>
          </cell>
          <cell r="G153">
            <v>0</v>
          </cell>
          <cell r="H153">
            <v>0</v>
          </cell>
          <cell r="I153" t="e">
            <v>#VALUE!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 t="e">
            <v>#VALUE!</v>
          </cell>
          <cell r="F154" t="e">
            <v>#VALUE!</v>
          </cell>
          <cell r="G154">
            <v>0</v>
          </cell>
          <cell r="H154">
            <v>0</v>
          </cell>
          <cell r="I154" t="e">
            <v>#VALUE!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 t="e">
            <v>#VALUE!</v>
          </cell>
          <cell r="F155" t="e">
            <v>#VALUE!</v>
          </cell>
          <cell r="G155">
            <v>0</v>
          </cell>
          <cell r="H155">
            <v>0</v>
          </cell>
          <cell r="I155" t="e">
            <v>#VALUE!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 t="e">
            <v>#VALUE!</v>
          </cell>
          <cell r="F156" t="e">
            <v>#VALUE!</v>
          </cell>
          <cell r="G156">
            <v>0</v>
          </cell>
          <cell r="H156">
            <v>0</v>
          </cell>
          <cell r="I156" t="e">
            <v>#VALUE!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 t="e">
            <v>#VALUE!</v>
          </cell>
          <cell r="F157" t="e">
            <v>#VALUE!</v>
          </cell>
          <cell r="G157">
            <v>0</v>
          </cell>
          <cell r="H157">
            <v>0</v>
          </cell>
          <cell r="I157" t="e">
            <v>#VALUE!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 t="e">
            <v>#VALUE!</v>
          </cell>
          <cell r="F158" t="e">
            <v>#VALUE!</v>
          </cell>
          <cell r="G158">
            <v>0</v>
          </cell>
          <cell r="H158">
            <v>0</v>
          </cell>
          <cell r="I158" t="e">
            <v>#VALUE!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 t="e">
            <v>#VALUE!</v>
          </cell>
          <cell r="F159" t="e">
            <v>#VALUE!</v>
          </cell>
          <cell r="G159">
            <v>0</v>
          </cell>
          <cell r="H159">
            <v>0</v>
          </cell>
          <cell r="I159" t="e">
            <v>#VALUE!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 t="e">
            <v>#VALUE!</v>
          </cell>
          <cell r="F160" t="e">
            <v>#VALUE!</v>
          </cell>
          <cell r="G160">
            <v>0</v>
          </cell>
          <cell r="H160">
            <v>0</v>
          </cell>
          <cell r="I160" t="e">
            <v>#VALUE!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 t="e">
            <v>#VALUE!</v>
          </cell>
          <cell r="F161" t="e">
            <v>#VALUE!</v>
          </cell>
          <cell r="G161">
            <v>0</v>
          </cell>
          <cell r="H161">
            <v>0</v>
          </cell>
          <cell r="I161" t="e">
            <v>#VALUE!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 t="e">
            <v>#VALUE!</v>
          </cell>
          <cell r="F162" t="e">
            <v>#VALUE!</v>
          </cell>
          <cell r="G162">
            <v>0</v>
          </cell>
          <cell r="H162">
            <v>0</v>
          </cell>
          <cell r="I162" t="e">
            <v>#VALUE!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 t="e">
            <v>#VALUE!</v>
          </cell>
          <cell r="F163" t="e">
            <v>#VALUE!</v>
          </cell>
          <cell r="G163">
            <v>0</v>
          </cell>
          <cell r="H163">
            <v>0</v>
          </cell>
          <cell r="I163" t="e">
            <v>#VALUE!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 t="e">
            <v>#VALUE!</v>
          </cell>
          <cell r="F164" t="e">
            <v>#VALUE!</v>
          </cell>
          <cell r="G164">
            <v>0</v>
          </cell>
          <cell r="H164">
            <v>0</v>
          </cell>
          <cell r="I164" t="e">
            <v>#VALUE!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 t="e">
            <v>#VALUE!</v>
          </cell>
          <cell r="F165" t="e">
            <v>#VALUE!</v>
          </cell>
          <cell r="G165">
            <v>0</v>
          </cell>
          <cell r="H165">
            <v>0</v>
          </cell>
          <cell r="I165" t="e">
            <v>#VALUE!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 t="e">
            <v>#VALUE!</v>
          </cell>
          <cell r="F166" t="e">
            <v>#VALUE!</v>
          </cell>
          <cell r="G166">
            <v>0</v>
          </cell>
          <cell r="H166">
            <v>0</v>
          </cell>
          <cell r="I166" t="e">
            <v>#VALUE!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 t="e">
            <v>#VALUE!</v>
          </cell>
          <cell r="F167" t="e">
            <v>#VALUE!</v>
          </cell>
          <cell r="G167">
            <v>0</v>
          </cell>
          <cell r="H167">
            <v>0</v>
          </cell>
          <cell r="I167" t="e">
            <v>#VALUE!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 t="e">
            <v>#VALUE!</v>
          </cell>
          <cell r="F168" t="e">
            <v>#VALUE!</v>
          </cell>
          <cell r="G168">
            <v>0</v>
          </cell>
          <cell r="H168">
            <v>0</v>
          </cell>
          <cell r="I168" t="e">
            <v>#VALUE!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 t="e">
            <v>#VALUE!</v>
          </cell>
          <cell r="F169" t="e">
            <v>#VALUE!</v>
          </cell>
          <cell r="G169">
            <v>0</v>
          </cell>
          <cell r="H169">
            <v>0</v>
          </cell>
          <cell r="I169" t="e">
            <v>#VALUE!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 t="e">
            <v>#VALUE!</v>
          </cell>
          <cell r="F170" t="e">
            <v>#VALUE!</v>
          </cell>
          <cell r="G170">
            <v>0</v>
          </cell>
          <cell r="H170">
            <v>0</v>
          </cell>
          <cell r="I170" t="e">
            <v>#VALUE!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 t="e">
            <v>#VALUE!</v>
          </cell>
          <cell r="F171" t="e">
            <v>#VALUE!</v>
          </cell>
          <cell r="G171">
            <v>0</v>
          </cell>
          <cell r="H171">
            <v>0</v>
          </cell>
          <cell r="I171" t="e">
            <v>#VALUE!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 t="e">
            <v>#VALUE!</v>
          </cell>
          <cell r="F172" t="e">
            <v>#VALUE!</v>
          </cell>
          <cell r="G172">
            <v>0</v>
          </cell>
          <cell r="H172">
            <v>0</v>
          </cell>
          <cell r="I172" t="e">
            <v>#VALUE!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 t="e">
            <v>#VALUE!</v>
          </cell>
          <cell r="F173" t="e">
            <v>#VALUE!</v>
          </cell>
          <cell r="G173">
            <v>0</v>
          </cell>
          <cell r="H173">
            <v>0</v>
          </cell>
          <cell r="I173" t="e">
            <v>#VALUE!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 t="e">
            <v>#VALUE!</v>
          </cell>
          <cell r="F174" t="e">
            <v>#VALUE!</v>
          </cell>
          <cell r="G174">
            <v>0</v>
          </cell>
          <cell r="H174">
            <v>0</v>
          </cell>
          <cell r="I174" t="e">
            <v>#VALUE!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 t="e">
            <v>#VALUE!</v>
          </cell>
          <cell r="F175" t="e">
            <v>#VALUE!</v>
          </cell>
          <cell r="G175">
            <v>0</v>
          </cell>
          <cell r="H175">
            <v>0</v>
          </cell>
          <cell r="I175" t="e">
            <v>#VALUE!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 t="e">
            <v>#VALUE!</v>
          </cell>
          <cell r="F176" t="e">
            <v>#VALUE!</v>
          </cell>
          <cell r="G176">
            <v>0</v>
          </cell>
          <cell r="H176">
            <v>0</v>
          </cell>
          <cell r="I176" t="e">
            <v>#VALUE!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 t="e">
            <v>#VALUE!</v>
          </cell>
          <cell r="F177" t="e">
            <v>#VALUE!</v>
          </cell>
          <cell r="G177">
            <v>0</v>
          </cell>
          <cell r="H177">
            <v>0</v>
          </cell>
          <cell r="I177" t="e">
            <v>#VALUE!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 t="e">
            <v>#VALUE!</v>
          </cell>
          <cell r="F178" t="e">
            <v>#VALUE!</v>
          </cell>
          <cell r="G178">
            <v>0</v>
          </cell>
          <cell r="H178">
            <v>0</v>
          </cell>
          <cell r="I178" t="e">
            <v>#VALUE!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 t="e">
            <v>#VALUE!</v>
          </cell>
          <cell r="F179" t="e">
            <v>#VALUE!</v>
          </cell>
          <cell r="G179">
            <v>0</v>
          </cell>
          <cell r="H179">
            <v>0</v>
          </cell>
          <cell r="I179" t="e">
            <v>#VALUE!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 t="e">
            <v>#VALUE!</v>
          </cell>
          <cell r="F180" t="e">
            <v>#VALUE!</v>
          </cell>
          <cell r="G180">
            <v>0</v>
          </cell>
          <cell r="H180">
            <v>0</v>
          </cell>
          <cell r="I180" t="e">
            <v>#VALUE!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 t="e">
            <v>#VALUE!</v>
          </cell>
          <cell r="F181" t="e">
            <v>#VALUE!</v>
          </cell>
          <cell r="G181">
            <v>0</v>
          </cell>
          <cell r="H181">
            <v>0</v>
          </cell>
          <cell r="I181" t="e">
            <v>#VALUE!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 t="e">
            <v>#VALUE!</v>
          </cell>
          <cell r="F182" t="e">
            <v>#VALUE!</v>
          </cell>
          <cell r="G182">
            <v>0</v>
          </cell>
          <cell r="H182">
            <v>0</v>
          </cell>
          <cell r="I182" t="e">
            <v>#VALUE!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 t="e">
            <v>#VALUE!</v>
          </cell>
          <cell r="F183" t="e">
            <v>#VALUE!</v>
          </cell>
          <cell r="G183">
            <v>0</v>
          </cell>
          <cell r="H183">
            <v>0</v>
          </cell>
          <cell r="I183" t="e">
            <v>#VALUE!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 t="e">
            <v>#VALUE!</v>
          </cell>
          <cell r="F184" t="e">
            <v>#VALUE!</v>
          </cell>
          <cell r="G184">
            <v>0</v>
          </cell>
          <cell r="H184">
            <v>0</v>
          </cell>
          <cell r="I184" t="e">
            <v>#VALUE!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 t="e">
            <v>#VALUE!</v>
          </cell>
          <cell r="F185" t="e">
            <v>#VALUE!</v>
          </cell>
          <cell r="G185">
            <v>0</v>
          </cell>
          <cell r="H185">
            <v>0</v>
          </cell>
          <cell r="I185" t="e">
            <v>#VALUE!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 t="e">
            <v>#VALUE!</v>
          </cell>
          <cell r="F186" t="e">
            <v>#VALUE!</v>
          </cell>
          <cell r="G186">
            <v>0</v>
          </cell>
          <cell r="H186">
            <v>0</v>
          </cell>
          <cell r="I186" t="e">
            <v>#VALUE!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 t="e">
            <v>#VALUE!</v>
          </cell>
          <cell r="F187" t="e">
            <v>#VALUE!</v>
          </cell>
          <cell r="G187">
            <v>0</v>
          </cell>
          <cell r="H187">
            <v>0</v>
          </cell>
          <cell r="I187" t="e">
            <v>#VALUE!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 t="e">
            <v>#VALUE!</v>
          </cell>
          <cell r="F188" t="e">
            <v>#VALUE!</v>
          </cell>
          <cell r="G188">
            <v>0</v>
          </cell>
          <cell r="H188">
            <v>0</v>
          </cell>
          <cell r="I188" t="e">
            <v>#VALUE!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 t="e">
            <v>#VALUE!</v>
          </cell>
          <cell r="F189" t="e">
            <v>#VALUE!</v>
          </cell>
          <cell r="G189">
            <v>0</v>
          </cell>
          <cell r="H189">
            <v>0</v>
          </cell>
          <cell r="I189" t="e">
            <v>#VALUE!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 t="e">
            <v>#VALUE!</v>
          </cell>
          <cell r="F190" t="e">
            <v>#VALUE!</v>
          </cell>
          <cell r="G190">
            <v>0</v>
          </cell>
          <cell r="H190">
            <v>0</v>
          </cell>
          <cell r="I190" t="e">
            <v>#VALUE!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 t="e">
            <v>#VALUE!</v>
          </cell>
          <cell r="F191" t="e">
            <v>#VALUE!</v>
          </cell>
          <cell r="G191">
            <v>0</v>
          </cell>
          <cell r="H191">
            <v>0</v>
          </cell>
          <cell r="I191" t="e">
            <v>#VALUE!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 t="e">
            <v>#VALUE!</v>
          </cell>
          <cell r="F192" t="e">
            <v>#VALUE!</v>
          </cell>
          <cell r="G192">
            <v>0</v>
          </cell>
          <cell r="H192">
            <v>0</v>
          </cell>
          <cell r="I192" t="e">
            <v>#VALUE!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 t="e">
            <v>#VALUE!</v>
          </cell>
          <cell r="F193" t="e">
            <v>#VALUE!</v>
          </cell>
          <cell r="G193">
            <v>0</v>
          </cell>
          <cell r="H193">
            <v>0</v>
          </cell>
          <cell r="I193" t="e">
            <v>#VALUE!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 t="e">
            <v>#VALUE!</v>
          </cell>
          <cell r="F194" t="e">
            <v>#VALUE!</v>
          </cell>
          <cell r="G194">
            <v>0</v>
          </cell>
          <cell r="H194">
            <v>0</v>
          </cell>
          <cell r="I194" t="e">
            <v>#VALUE!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 t="e">
            <v>#VALUE!</v>
          </cell>
          <cell r="F195" t="e">
            <v>#VALUE!</v>
          </cell>
          <cell r="G195">
            <v>0</v>
          </cell>
          <cell r="H195">
            <v>0</v>
          </cell>
          <cell r="I195" t="e">
            <v>#VALUE!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 t="e">
            <v>#VALUE!</v>
          </cell>
          <cell r="F196" t="e">
            <v>#VALUE!</v>
          </cell>
          <cell r="G196">
            <v>0</v>
          </cell>
          <cell r="H196">
            <v>0</v>
          </cell>
          <cell r="I196" t="e">
            <v>#VALUE!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 t="e">
            <v>#VALUE!</v>
          </cell>
          <cell r="F197" t="e">
            <v>#VALUE!</v>
          </cell>
          <cell r="G197">
            <v>0</v>
          </cell>
          <cell r="H197">
            <v>0</v>
          </cell>
          <cell r="I197" t="e">
            <v>#VALUE!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 t="e">
            <v>#VALUE!</v>
          </cell>
          <cell r="F198" t="e">
            <v>#VALUE!</v>
          </cell>
          <cell r="G198">
            <v>0</v>
          </cell>
          <cell r="H198">
            <v>0</v>
          </cell>
          <cell r="I198" t="e">
            <v>#VALUE!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 t="e">
            <v>#VALUE!</v>
          </cell>
          <cell r="F199" t="e">
            <v>#VALUE!</v>
          </cell>
          <cell r="G199">
            <v>0</v>
          </cell>
          <cell r="H199">
            <v>0</v>
          </cell>
          <cell r="I199" t="e">
            <v>#VALUE!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 t="e">
            <v>#VALUE!</v>
          </cell>
          <cell r="F200" t="e">
            <v>#VALUE!</v>
          </cell>
          <cell r="G200">
            <v>0</v>
          </cell>
          <cell r="H200">
            <v>0</v>
          </cell>
          <cell r="I200" t="e">
            <v>#VALUE!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 t="e">
            <v>#VALUE!</v>
          </cell>
          <cell r="F201" t="e">
            <v>#VALUE!</v>
          </cell>
          <cell r="G201">
            <v>0</v>
          </cell>
          <cell r="H201">
            <v>0</v>
          </cell>
          <cell r="I201" t="e">
            <v>#VALUE!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 t="e">
            <v>#VALUE!</v>
          </cell>
          <cell r="F202" t="e">
            <v>#VALUE!</v>
          </cell>
          <cell r="G202">
            <v>0</v>
          </cell>
          <cell r="H202">
            <v>0</v>
          </cell>
          <cell r="I202" t="e">
            <v>#VALUE!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 t="e">
            <v>#VALUE!</v>
          </cell>
          <cell r="F203" t="e">
            <v>#VALUE!</v>
          </cell>
          <cell r="G203">
            <v>0</v>
          </cell>
          <cell r="H203">
            <v>0</v>
          </cell>
          <cell r="I203" t="e">
            <v>#VALUE!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 t="e">
            <v>#VALUE!</v>
          </cell>
          <cell r="F204" t="e">
            <v>#VALUE!</v>
          </cell>
          <cell r="G204">
            <v>0</v>
          </cell>
          <cell r="H204">
            <v>0</v>
          </cell>
          <cell r="I204" t="e">
            <v>#VALUE!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 t="e">
            <v>#VALUE!</v>
          </cell>
          <cell r="F205" t="e">
            <v>#VALUE!</v>
          </cell>
          <cell r="G205">
            <v>0</v>
          </cell>
          <cell r="H205">
            <v>0</v>
          </cell>
          <cell r="I205" t="e">
            <v>#VALUE!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 t="e">
            <v>#VALUE!</v>
          </cell>
          <cell r="F206" t="e">
            <v>#VALUE!</v>
          </cell>
          <cell r="G206">
            <v>0</v>
          </cell>
          <cell r="H206">
            <v>0</v>
          </cell>
          <cell r="I206" t="e">
            <v>#VALUE!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 t="e">
            <v>#VALUE!</v>
          </cell>
          <cell r="F207" t="e">
            <v>#VALUE!</v>
          </cell>
          <cell r="G207">
            <v>0</v>
          </cell>
          <cell r="H207">
            <v>0</v>
          </cell>
          <cell r="I207" t="e">
            <v>#VALUE!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 t="e">
            <v>#VALUE!</v>
          </cell>
          <cell r="F208" t="e">
            <v>#VALUE!</v>
          </cell>
          <cell r="G208">
            <v>0</v>
          </cell>
          <cell r="H208">
            <v>0</v>
          </cell>
          <cell r="I208" t="e">
            <v>#VALUE!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 t="e">
            <v>#VALUE!</v>
          </cell>
          <cell r="F209" t="e">
            <v>#VALUE!</v>
          </cell>
          <cell r="G209">
            <v>0</v>
          </cell>
          <cell r="H209">
            <v>0</v>
          </cell>
          <cell r="I209" t="e">
            <v>#VALUE!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 t="e">
            <v>#VALUE!</v>
          </cell>
          <cell r="F210" t="e">
            <v>#VALUE!</v>
          </cell>
          <cell r="G210">
            <v>0</v>
          </cell>
          <cell r="H210">
            <v>0</v>
          </cell>
          <cell r="I210" t="e">
            <v>#VALUE!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 t="e">
            <v>#VALUE!</v>
          </cell>
          <cell r="F211" t="e">
            <v>#VALUE!</v>
          </cell>
          <cell r="G211">
            <v>0</v>
          </cell>
          <cell r="H211">
            <v>0</v>
          </cell>
          <cell r="I211" t="e">
            <v>#VALUE!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 t="e">
            <v>#VALUE!</v>
          </cell>
          <cell r="F212" t="e">
            <v>#VALUE!</v>
          </cell>
          <cell r="G212">
            <v>0</v>
          </cell>
          <cell r="H212">
            <v>0</v>
          </cell>
          <cell r="I212" t="e">
            <v>#VALUE!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 t="e">
            <v>#VALUE!</v>
          </cell>
          <cell r="F213" t="e">
            <v>#VALUE!</v>
          </cell>
          <cell r="G213">
            <v>0</v>
          </cell>
          <cell r="H213">
            <v>0</v>
          </cell>
          <cell r="I213" t="e">
            <v>#VALUE!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 t="e">
            <v>#VALUE!</v>
          </cell>
          <cell r="F214" t="e">
            <v>#VALUE!</v>
          </cell>
          <cell r="G214">
            <v>0</v>
          </cell>
          <cell r="H214">
            <v>0</v>
          </cell>
          <cell r="I214" t="e">
            <v>#VALUE!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 t="e">
            <v>#VALUE!</v>
          </cell>
          <cell r="F215" t="e">
            <v>#VALUE!</v>
          </cell>
          <cell r="G215">
            <v>0</v>
          </cell>
          <cell r="H215">
            <v>0</v>
          </cell>
          <cell r="I215" t="e">
            <v>#VALUE!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 t="e">
            <v>#VALUE!</v>
          </cell>
          <cell r="F216" t="e">
            <v>#VALUE!</v>
          </cell>
          <cell r="G216">
            <v>0</v>
          </cell>
          <cell r="H216">
            <v>0</v>
          </cell>
          <cell r="I216" t="e">
            <v>#VALUE!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 t="e">
            <v>#VALUE!</v>
          </cell>
          <cell r="F217" t="e">
            <v>#VALUE!</v>
          </cell>
          <cell r="G217">
            <v>0</v>
          </cell>
          <cell r="H217">
            <v>0</v>
          </cell>
          <cell r="I217" t="e">
            <v>#VALUE!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 t="e">
            <v>#VALUE!</v>
          </cell>
          <cell r="F218" t="e">
            <v>#VALUE!</v>
          </cell>
          <cell r="G218">
            <v>0</v>
          </cell>
          <cell r="H218">
            <v>0</v>
          </cell>
          <cell r="I218" t="e">
            <v>#VALUE!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 t="e">
            <v>#VALUE!</v>
          </cell>
          <cell r="F219" t="e">
            <v>#VALUE!</v>
          </cell>
          <cell r="G219">
            <v>0</v>
          </cell>
          <cell r="H219">
            <v>0</v>
          </cell>
          <cell r="I219" t="e">
            <v>#VALUE!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 t="e">
            <v>#VALUE!</v>
          </cell>
          <cell r="F220" t="e">
            <v>#VALUE!</v>
          </cell>
          <cell r="G220">
            <v>0</v>
          </cell>
          <cell r="H220">
            <v>0</v>
          </cell>
          <cell r="I220" t="e">
            <v>#VALUE!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 t="e">
            <v>#VALUE!</v>
          </cell>
          <cell r="F221" t="e">
            <v>#VALUE!</v>
          </cell>
          <cell r="G221">
            <v>0</v>
          </cell>
          <cell r="H221">
            <v>0</v>
          </cell>
          <cell r="I221" t="e">
            <v>#VALUE!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 t="e">
            <v>#VALUE!</v>
          </cell>
          <cell r="F222" t="e">
            <v>#VALUE!</v>
          </cell>
          <cell r="G222">
            <v>0</v>
          </cell>
          <cell r="H222">
            <v>0</v>
          </cell>
          <cell r="I222" t="e">
            <v>#VALUE!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 t="e">
            <v>#VALUE!</v>
          </cell>
          <cell r="F223" t="e">
            <v>#VALUE!</v>
          </cell>
          <cell r="G223">
            <v>0</v>
          </cell>
          <cell r="H223">
            <v>0</v>
          </cell>
          <cell r="I223" t="e">
            <v>#VALUE!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 t="e">
            <v>#VALUE!</v>
          </cell>
          <cell r="F224" t="e">
            <v>#VALUE!</v>
          </cell>
          <cell r="G224">
            <v>0</v>
          </cell>
          <cell r="H224">
            <v>0</v>
          </cell>
          <cell r="I224" t="e">
            <v>#VALUE!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 t="e">
            <v>#VALUE!</v>
          </cell>
          <cell r="F225" t="e">
            <v>#VALUE!</v>
          </cell>
          <cell r="G225">
            <v>0</v>
          </cell>
          <cell r="H225">
            <v>0</v>
          </cell>
          <cell r="I225" t="e">
            <v>#VALUE!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 t="e">
            <v>#VALUE!</v>
          </cell>
          <cell r="F226" t="e">
            <v>#VALUE!</v>
          </cell>
          <cell r="G226">
            <v>0</v>
          </cell>
          <cell r="H226">
            <v>0</v>
          </cell>
          <cell r="I226" t="e">
            <v>#VALUE!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 t="e">
            <v>#VALUE!</v>
          </cell>
          <cell r="F227" t="e">
            <v>#VALUE!</v>
          </cell>
          <cell r="G227">
            <v>0</v>
          </cell>
          <cell r="H227">
            <v>0</v>
          </cell>
          <cell r="I227" t="e">
            <v>#VALUE!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 t="e">
            <v>#VALUE!</v>
          </cell>
          <cell r="F228" t="e">
            <v>#VALUE!</v>
          </cell>
          <cell r="G228">
            <v>0</v>
          </cell>
          <cell r="H228">
            <v>0</v>
          </cell>
          <cell r="I228" t="e">
            <v>#VALUE!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 t="e">
            <v>#VALUE!</v>
          </cell>
          <cell r="F229" t="e">
            <v>#VALUE!</v>
          </cell>
          <cell r="G229">
            <v>0</v>
          </cell>
          <cell r="H229">
            <v>0</v>
          </cell>
          <cell r="I229" t="e">
            <v>#VALUE!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 t="e">
            <v>#VALUE!</v>
          </cell>
          <cell r="F230" t="e">
            <v>#VALUE!</v>
          </cell>
          <cell r="G230">
            <v>0</v>
          </cell>
          <cell r="H230">
            <v>0</v>
          </cell>
          <cell r="I230" t="e">
            <v>#VALUE!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 t="e">
            <v>#VALUE!</v>
          </cell>
          <cell r="F231" t="e">
            <v>#VALUE!</v>
          </cell>
          <cell r="G231">
            <v>0</v>
          </cell>
          <cell r="H231">
            <v>0</v>
          </cell>
          <cell r="I231" t="e">
            <v>#VALUE!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 t="e">
            <v>#VALUE!</v>
          </cell>
          <cell r="F232" t="e">
            <v>#VALUE!</v>
          </cell>
          <cell r="G232">
            <v>0</v>
          </cell>
          <cell r="H232">
            <v>0</v>
          </cell>
          <cell r="I232" t="e">
            <v>#VALUE!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 t="e">
            <v>#VALUE!</v>
          </cell>
          <cell r="F233" t="e">
            <v>#VALUE!</v>
          </cell>
          <cell r="G233">
            <v>0</v>
          </cell>
          <cell r="H233">
            <v>0</v>
          </cell>
          <cell r="I233" t="e">
            <v>#VALUE!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 t="e">
            <v>#VALUE!</v>
          </cell>
          <cell r="F234" t="e">
            <v>#VALUE!</v>
          </cell>
          <cell r="G234">
            <v>0</v>
          </cell>
          <cell r="H234">
            <v>0</v>
          </cell>
          <cell r="I234" t="e">
            <v>#VALUE!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 t="e">
            <v>#VALUE!</v>
          </cell>
          <cell r="F235" t="e">
            <v>#VALUE!</v>
          </cell>
          <cell r="G235">
            <v>0</v>
          </cell>
          <cell r="H235">
            <v>0</v>
          </cell>
          <cell r="I235" t="e">
            <v>#VALUE!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 t="e">
            <v>#VALUE!</v>
          </cell>
          <cell r="F236" t="e">
            <v>#VALUE!</v>
          </cell>
          <cell r="G236">
            <v>0</v>
          </cell>
          <cell r="H236">
            <v>0</v>
          </cell>
          <cell r="I236" t="e">
            <v>#VALUE!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 t="e">
            <v>#VALUE!</v>
          </cell>
          <cell r="F237" t="e">
            <v>#VALUE!</v>
          </cell>
          <cell r="G237">
            <v>0</v>
          </cell>
          <cell r="H237">
            <v>0</v>
          </cell>
          <cell r="I237" t="e">
            <v>#VALUE!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 t="e">
            <v>#VALUE!</v>
          </cell>
          <cell r="F238" t="e">
            <v>#VALUE!</v>
          </cell>
          <cell r="G238">
            <v>0</v>
          </cell>
          <cell r="H238">
            <v>0</v>
          </cell>
          <cell r="I238" t="e">
            <v>#VALUE!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 t="e">
            <v>#VALUE!</v>
          </cell>
          <cell r="F239" t="e">
            <v>#VALUE!</v>
          </cell>
          <cell r="G239">
            <v>0</v>
          </cell>
          <cell r="H239">
            <v>0</v>
          </cell>
          <cell r="I239" t="e">
            <v>#VALUE!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 t="e">
            <v>#VALUE!</v>
          </cell>
          <cell r="F240" t="e">
            <v>#VALUE!</v>
          </cell>
          <cell r="G240">
            <v>0</v>
          </cell>
          <cell r="H240">
            <v>0</v>
          </cell>
          <cell r="I240" t="e">
            <v>#VALUE!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 t="e">
            <v>#VALUE!</v>
          </cell>
          <cell r="F241" t="e">
            <v>#VALUE!</v>
          </cell>
          <cell r="G241">
            <v>0</v>
          </cell>
          <cell r="H241">
            <v>0</v>
          </cell>
          <cell r="I241" t="e">
            <v>#VALUE!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 t="e">
            <v>#VALUE!</v>
          </cell>
          <cell r="F242" t="e">
            <v>#VALUE!</v>
          </cell>
          <cell r="G242">
            <v>0</v>
          </cell>
          <cell r="H242">
            <v>0</v>
          </cell>
          <cell r="I242" t="e">
            <v>#VALUE!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 t="e">
            <v>#VALUE!</v>
          </cell>
          <cell r="F243" t="e">
            <v>#VALUE!</v>
          </cell>
          <cell r="G243">
            <v>0</v>
          </cell>
          <cell r="H243">
            <v>0</v>
          </cell>
          <cell r="I243" t="e">
            <v>#VALUE!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 t="e">
            <v>#VALUE!</v>
          </cell>
          <cell r="F244" t="e">
            <v>#VALUE!</v>
          </cell>
          <cell r="G244">
            <v>0</v>
          </cell>
          <cell r="H244">
            <v>0</v>
          </cell>
          <cell r="I244" t="e">
            <v>#VALUE!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 t="e">
            <v>#VALUE!</v>
          </cell>
          <cell r="F245" t="e">
            <v>#VALUE!</v>
          </cell>
          <cell r="G245">
            <v>0</v>
          </cell>
          <cell r="H245">
            <v>0</v>
          </cell>
          <cell r="I245" t="e">
            <v>#VALUE!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 t="e">
            <v>#VALUE!</v>
          </cell>
          <cell r="F246" t="e">
            <v>#VALUE!</v>
          </cell>
          <cell r="G246">
            <v>0</v>
          </cell>
          <cell r="H246">
            <v>0</v>
          </cell>
          <cell r="I246" t="e">
            <v>#VALUE!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 t="e">
            <v>#VALUE!</v>
          </cell>
          <cell r="F247" t="e">
            <v>#VALUE!</v>
          </cell>
          <cell r="G247">
            <v>0</v>
          </cell>
          <cell r="H247">
            <v>0</v>
          </cell>
          <cell r="I247" t="e">
            <v>#VALUE!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 t="e">
            <v>#VALUE!</v>
          </cell>
          <cell r="F248" t="e">
            <v>#VALUE!</v>
          </cell>
          <cell r="G248">
            <v>0</v>
          </cell>
          <cell r="H248">
            <v>0</v>
          </cell>
          <cell r="I248" t="e">
            <v>#VALUE!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 t="e">
            <v>#VALUE!</v>
          </cell>
          <cell r="F249" t="e">
            <v>#VALUE!</v>
          </cell>
          <cell r="G249">
            <v>0</v>
          </cell>
          <cell r="H249">
            <v>0</v>
          </cell>
          <cell r="I249" t="e">
            <v>#VALUE!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 t="e">
            <v>#VALUE!</v>
          </cell>
          <cell r="F250" t="e">
            <v>#VALUE!</v>
          </cell>
          <cell r="G250">
            <v>0</v>
          </cell>
          <cell r="H250">
            <v>0</v>
          </cell>
          <cell r="I250" t="e">
            <v>#VALUE!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 t="e">
            <v>#VALUE!</v>
          </cell>
          <cell r="F251" t="e">
            <v>#VALUE!</v>
          </cell>
          <cell r="G251">
            <v>0</v>
          </cell>
          <cell r="H251">
            <v>0</v>
          </cell>
          <cell r="I251" t="e">
            <v>#VALUE!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 t="e">
            <v>#VALUE!</v>
          </cell>
          <cell r="F252" t="e">
            <v>#VALUE!</v>
          </cell>
          <cell r="G252">
            <v>0</v>
          </cell>
          <cell r="H252">
            <v>0</v>
          </cell>
          <cell r="I252" t="e">
            <v>#VALUE!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 t="e">
            <v>#VALUE!</v>
          </cell>
          <cell r="F253" t="e">
            <v>#VALUE!</v>
          </cell>
          <cell r="G253">
            <v>0</v>
          </cell>
          <cell r="H253">
            <v>0</v>
          </cell>
          <cell r="I253" t="e">
            <v>#VALUE!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 t="e">
            <v>#VALUE!</v>
          </cell>
          <cell r="F254" t="e">
            <v>#VALUE!</v>
          </cell>
          <cell r="G254">
            <v>0</v>
          </cell>
          <cell r="H254">
            <v>0</v>
          </cell>
          <cell r="I254" t="e">
            <v>#VALUE!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 t="e">
            <v>#VALUE!</v>
          </cell>
          <cell r="F255" t="e">
            <v>#VALUE!</v>
          </cell>
          <cell r="G255">
            <v>0</v>
          </cell>
          <cell r="H255">
            <v>0</v>
          </cell>
          <cell r="I255" t="e">
            <v>#VALUE!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 t="e">
            <v>#VALUE!</v>
          </cell>
          <cell r="F256" t="e">
            <v>#VALUE!</v>
          </cell>
          <cell r="G256">
            <v>0</v>
          </cell>
          <cell r="H256">
            <v>0</v>
          </cell>
          <cell r="I256" t="e">
            <v>#VALUE!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 t="e">
            <v>#VALUE!</v>
          </cell>
          <cell r="F257" t="e">
            <v>#VALUE!</v>
          </cell>
          <cell r="G257">
            <v>0</v>
          </cell>
          <cell r="H257">
            <v>0</v>
          </cell>
          <cell r="I257" t="e">
            <v>#VALUE!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 t="e">
            <v>#VALUE!</v>
          </cell>
          <cell r="F258" t="e">
            <v>#VALUE!</v>
          </cell>
          <cell r="G258">
            <v>0</v>
          </cell>
          <cell r="H258">
            <v>0</v>
          </cell>
          <cell r="I258" t="e">
            <v>#VALUE!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 t="e">
            <v>#VALUE!</v>
          </cell>
          <cell r="F259" t="e">
            <v>#VALUE!</v>
          </cell>
          <cell r="G259">
            <v>0</v>
          </cell>
          <cell r="H259">
            <v>0</v>
          </cell>
          <cell r="I259" t="e">
            <v>#VALUE!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 t="e">
            <v>#VALUE!</v>
          </cell>
          <cell r="F260" t="e">
            <v>#VALUE!</v>
          </cell>
          <cell r="G260">
            <v>0</v>
          </cell>
          <cell r="H260">
            <v>0</v>
          </cell>
          <cell r="I260" t="e">
            <v>#VALUE!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 t="e">
            <v>#VALUE!</v>
          </cell>
          <cell r="F261" t="e">
            <v>#VALUE!</v>
          </cell>
          <cell r="G261">
            <v>0</v>
          </cell>
          <cell r="H261">
            <v>0</v>
          </cell>
          <cell r="I261" t="e">
            <v>#VALUE!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 t="e">
            <v>#VALUE!</v>
          </cell>
          <cell r="F262" t="e">
            <v>#VALUE!</v>
          </cell>
          <cell r="G262">
            <v>0</v>
          </cell>
          <cell r="H262">
            <v>0</v>
          </cell>
          <cell r="I262" t="e">
            <v>#VALUE!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 t="e">
            <v>#VALUE!</v>
          </cell>
          <cell r="F263" t="e">
            <v>#VALUE!</v>
          </cell>
          <cell r="G263">
            <v>0</v>
          </cell>
          <cell r="H263">
            <v>0</v>
          </cell>
          <cell r="I263" t="e">
            <v>#VALUE!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 t="e">
            <v>#VALUE!</v>
          </cell>
          <cell r="F264" t="e">
            <v>#VALUE!</v>
          </cell>
          <cell r="G264">
            <v>0</v>
          </cell>
          <cell r="H264">
            <v>0</v>
          </cell>
          <cell r="I264" t="e">
            <v>#VALUE!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 t="e">
            <v>#VALUE!</v>
          </cell>
          <cell r="F265" t="e">
            <v>#VALUE!</v>
          </cell>
          <cell r="G265">
            <v>0</v>
          </cell>
          <cell r="H265">
            <v>0</v>
          </cell>
          <cell r="I265" t="e">
            <v>#VALUE!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 t="e">
            <v>#VALUE!</v>
          </cell>
          <cell r="F266" t="e">
            <v>#VALUE!</v>
          </cell>
          <cell r="G266">
            <v>0</v>
          </cell>
          <cell r="H266">
            <v>0</v>
          </cell>
          <cell r="I266" t="e">
            <v>#VALUE!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 t="e">
            <v>#VALUE!</v>
          </cell>
          <cell r="F267" t="e">
            <v>#VALUE!</v>
          </cell>
          <cell r="G267">
            <v>0</v>
          </cell>
          <cell r="H267">
            <v>0</v>
          </cell>
          <cell r="I267" t="e">
            <v>#VALUE!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 t="e">
            <v>#VALUE!</v>
          </cell>
          <cell r="F268" t="e">
            <v>#VALUE!</v>
          </cell>
          <cell r="G268">
            <v>0</v>
          </cell>
          <cell r="H268">
            <v>0</v>
          </cell>
          <cell r="I268" t="e">
            <v>#VALUE!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 t="e">
            <v>#VALUE!</v>
          </cell>
          <cell r="F269" t="e">
            <v>#VALUE!</v>
          </cell>
          <cell r="G269">
            <v>0</v>
          </cell>
          <cell r="H269">
            <v>0</v>
          </cell>
          <cell r="I269" t="e">
            <v>#VALUE!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 t="e">
            <v>#VALUE!</v>
          </cell>
          <cell r="F270" t="e">
            <v>#VALUE!</v>
          </cell>
          <cell r="G270">
            <v>0</v>
          </cell>
          <cell r="H270">
            <v>0</v>
          </cell>
          <cell r="I270" t="e">
            <v>#VALUE!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 t="e">
            <v>#VALUE!</v>
          </cell>
          <cell r="F271" t="e">
            <v>#VALUE!</v>
          </cell>
          <cell r="G271">
            <v>0</v>
          </cell>
          <cell r="H271">
            <v>0</v>
          </cell>
          <cell r="I271" t="e">
            <v>#VALUE!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 t="e">
            <v>#VALUE!</v>
          </cell>
          <cell r="F272" t="e">
            <v>#VALUE!</v>
          </cell>
          <cell r="G272">
            <v>0</v>
          </cell>
          <cell r="H272">
            <v>0</v>
          </cell>
          <cell r="I272" t="e">
            <v>#VALUE!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 t="e">
            <v>#VALUE!</v>
          </cell>
          <cell r="F273" t="e">
            <v>#VALUE!</v>
          </cell>
          <cell r="G273">
            <v>0</v>
          </cell>
          <cell r="H273">
            <v>0</v>
          </cell>
          <cell r="I273" t="e">
            <v>#VALUE!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 t="e">
            <v>#VALUE!</v>
          </cell>
          <cell r="F274" t="e">
            <v>#VALUE!</v>
          </cell>
          <cell r="G274">
            <v>0</v>
          </cell>
          <cell r="H274">
            <v>0</v>
          </cell>
          <cell r="I274" t="e">
            <v>#VALUE!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 t="e">
            <v>#VALUE!</v>
          </cell>
          <cell r="F275" t="e">
            <v>#VALUE!</v>
          </cell>
          <cell r="G275">
            <v>0</v>
          </cell>
          <cell r="H275">
            <v>0</v>
          </cell>
          <cell r="I275" t="e">
            <v>#VALUE!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 t="e">
            <v>#VALUE!</v>
          </cell>
          <cell r="F276" t="e">
            <v>#VALUE!</v>
          </cell>
          <cell r="G276">
            <v>0</v>
          </cell>
          <cell r="H276">
            <v>0</v>
          </cell>
          <cell r="I276" t="e">
            <v>#VALUE!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 t="e">
            <v>#VALUE!</v>
          </cell>
          <cell r="F277" t="e">
            <v>#VALUE!</v>
          </cell>
          <cell r="G277">
            <v>0</v>
          </cell>
          <cell r="H277">
            <v>0</v>
          </cell>
          <cell r="I277" t="e">
            <v>#VALUE!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 t="e">
            <v>#VALUE!</v>
          </cell>
          <cell r="F278" t="e">
            <v>#VALUE!</v>
          </cell>
          <cell r="G278">
            <v>0</v>
          </cell>
          <cell r="H278">
            <v>0</v>
          </cell>
          <cell r="I278" t="e">
            <v>#VALUE!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 t="e">
            <v>#VALUE!</v>
          </cell>
          <cell r="F279" t="e">
            <v>#VALUE!</v>
          </cell>
          <cell r="G279">
            <v>0</v>
          </cell>
          <cell r="H279">
            <v>0</v>
          </cell>
          <cell r="I279" t="e">
            <v>#VALUE!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 t="e">
            <v>#VALUE!</v>
          </cell>
          <cell r="F280" t="e">
            <v>#VALUE!</v>
          </cell>
          <cell r="G280">
            <v>0</v>
          </cell>
          <cell r="H280">
            <v>0</v>
          </cell>
          <cell r="I280" t="e">
            <v>#VALUE!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 t="e">
            <v>#VALUE!</v>
          </cell>
          <cell r="F281" t="e">
            <v>#VALUE!</v>
          </cell>
          <cell r="G281">
            <v>0</v>
          </cell>
          <cell r="H281">
            <v>0</v>
          </cell>
          <cell r="I281" t="e">
            <v>#VALUE!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 t="e">
            <v>#VALUE!</v>
          </cell>
          <cell r="F282" t="e">
            <v>#VALUE!</v>
          </cell>
          <cell r="G282">
            <v>0</v>
          </cell>
          <cell r="H282">
            <v>0</v>
          </cell>
          <cell r="I282" t="e">
            <v>#VALUE!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 t="e">
            <v>#VALUE!</v>
          </cell>
          <cell r="F283" t="e">
            <v>#VALUE!</v>
          </cell>
          <cell r="G283">
            <v>0</v>
          </cell>
          <cell r="H283">
            <v>0</v>
          </cell>
          <cell r="I283" t="e">
            <v>#VALUE!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 t="e">
            <v>#VALUE!</v>
          </cell>
          <cell r="F284" t="e">
            <v>#VALUE!</v>
          </cell>
          <cell r="G284">
            <v>0</v>
          </cell>
          <cell r="H284">
            <v>0</v>
          </cell>
          <cell r="I284" t="e">
            <v>#VALUE!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 t="e">
            <v>#VALUE!</v>
          </cell>
          <cell r="F285" t="e">
            <v>#VALUE!</v>
          </cell>
          <cell r="G285">
            <v>0</v>
          </cell>
          <cell r="H285">
            <v>0</v>
          </cell>
          <cell r="I285" t="e">
            <v>#VALUE!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 t="e">
            <v>#VALUE!</v>
          </cell>
          <cell r="F286" t="e">
            <v>#VALUE!</v>
          </cell>
          <cell r="G286">
            <v>0</v>
          </cell>
          <cell r="H286">
            <v>0</v>
          </cell>
          <cell r="I286" t="e">
            <v>#VALUE!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 t="e">
            <v>#VALUE!</v>
          </cell>
          <cell r="F287" t="e">
            <v>#VALUE!</v>
          </cell>
          <cell r="G287">
            <v>0</v>
          </cell>
          <cell r="H287">
            <v>0</v>
          </cell>
          <cell r="I287" t="e">
            <v>#VALUE!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 t="e">
            <v>#VALUE!</v>
          </cell>
          <cell r="F288" t="e">
            <v>#VALUE!</v>
          </cell>
          <cell r="G288">
            <v>0</v>
          </cell>
          <cell r="H288">
            <v>0</v>
          </cell>
          <cell r="I288" t="e">
            <v>#VALUE!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 t="e">
            <v>#VALUE!</v>
          </cell>
          <cell r="F289" t="e">
            <v>#VALUE!</v>
          </cell>
          <cell r="G289">
            <v>0</v>
          </cell>
          <cell r="H289">
            <v>0</v>
          </cell>
          <cell r="I289" t="e">
            <v>#VALUE!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 t="e">
            <v>#VALUE!</v>
          </cell>
          <cell r="F290" t="e">
            <v>#VALUE!</v>
          </cell>
          <cell r="G290">
            <v>0</v>
          </cell>
          <cell r="H290">
            <v>0</v>
          </cell>
          <cell r="I290" t="e">
            <v>#VALUE!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 t="e">
            <v>#VALUE!</v>
          </cell>
          <cell r="F291" t="e">
            <v>#VALUE!</v>
          </cell>
          <cell r="G291">
            <v>0</v>
          </cell>
          <cell r="H291">
            <v>0</v>
          </cell>
          <cell r="I291" t="e">
            <v>#VALUE!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 t="e">
            <v>#VALUE!</v>
          </cell>
          <cell r="F292" t="e">
            <v>#VALUE!</v>
          </cell>
          <cell r="G292">
            <v>0</v>
          </cell>
          <cell r="H292">
            <v>0</v>
          </cell>
          <cell r="I292" t="e">
            <v>#VALUE!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 t="e">
            <v>#VALUE!</v>
          </cell>
          <cell r="F293" t="e">
            <v>#VALUE!</v>
          </cell>
          <cell r="G293">
            <v>0</v>
          </cell>
          <cell r="H293">
            <v>0</v>
          </cell>
          <cell r="I293" t="e">
            <v>#VALUE!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 t="e">
            <v>#VALUE!</v>
          </cell>
          <cell r="F294" t="e">
            <v>#VALUE!</v>
          </cell>
          <cell r="G294">
            <v>0</v>
          </cell>
          <cell r="H294">
            <v>0</v>
          </cell>
          <cell r="I294" t="e">
            <v>#VALUE!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 t="e">
            <v>#VALUE!</v>
          </cell>
          <cell r="F295" t="e">
            <v>#VALUE!</v>
          </cell>
          <cell r="G295">
            <v>0</v>
          </cell>
          <cell r="H295">
            <v>0</v>
          </cell>
          <cell r="I295" t="e">
            <v>#VALUE!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 t="e">
            <v>#VALUE!</v>
          </cell>
          <cell r="F296" t="e">
            <v>#VALUE!</v>
          </cell>
          <cell r="G296">
            <v>0</v>
          </cell>
          <cell r="H296">
            <v>0</v>
          </cell>
          <cell r="I296" t="e">
            <v>#VALUE!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 t="e">
            <v>#VALUE!</v>
          </cell>
          <cell r="F297" t="e">
            <v>#VALUE!</v>
          </cell>
          <cell r="G297">
            <v>0</v>
          </cell>
          <cell r="H297">
            <v>0</v>
          </cell>
          <cell r="I297" t="e">
            <v>#VALUE!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 t="e">
            <v>#VALUE!</v>
          </cell>
          <cell r="F298" t="e">
            <v>#VALUE!</v>
          </cell>
          <cell r="G298">
            <v>0</v>
          </cell>
          <cell r="H298">
            <v>0</v>
          </cell>
          <cell r="I298" t="e">
            <v>#VALUE!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 t="e">
            <v>#VALUE!</v>
          </cell>
          <cell r="F299" t="e">
            <v>#VALUE!</v>
          </cell>
          <cell r="G299">
            <v>0</v>
          </cell>
          <cell r="H299">
            <v>0</v>
          </cell>
          <cell r="I299" t="e">
            <v>#VALUE!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 t="e">
            <v>#VALUE!</v>
          </cell>
          <cell r="F300" t="e">
            <v>#VALUE!</v>
          </cell>
          <cell r="G300">
            <v>0</v>
          </cell>
          <cell r="H300">
            <v>0</v>
          </cell>
          <cell r="I300" t="e">
            <v>#VALUE!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 t="e">
            <v>#VALUE!</v>
          </cell>
          <cell r="F301" t="e">
            <v>#VALUE!</v>
          </cell>
          <cell r="G301">
            <v>0</v>
          </cell>
          <cell r="H301">
            <v>0</v>
          </cell>
          <cell r="I301" t="e">
            <v>#VALUE!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 t="e">
            <v>#VALUE!</v>
          </cell>
          <cell r="F302" t="e">
            <v>#VALUE!</v>
          </cell>
          <cell r="G302">
            <v>0</v>
          </cell>
          <cell r="H302">
            <v>0</v>
          </cell>
          <cell r="I302" t="e">
            <v>#VALUE!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 t="e">
            <v>#VALUE!</v>
          </cell>
          <cell r="F303" t="e">
            <v>#VALUE!</v>
          </cell>
          <cell r="G303">
            <v>0</v>
          </cell>
          <cell r="H303">
            <v>0</v>
          </cell>
          <cell r="I303" t="e">
            <v>#VALUE!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 t="e">
            <v>#VALUE!</v>
          </cell>
          <cell r="F304" t="e">
            <v>#VALUE!</v>
          </cell>
          <cell r="G304">
            <v>0</v>
          </cell>
          <cell r="H304">
            <v>0</v>
          </cell>
          <cell r="I304" t="e">
            <v>#VALUE!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 t="e">
            <v>#VALUE!</v>
          </cell>
          <cell r="F305" t="e">
            <v>#VALUE!</v>
          </cell>
          <cell r="G305">
            <v>0</v>
          </cell>
          <cell r="H305">
            <v>0</v>
          </cell>
          <cell r="I305" t="e">
            <v>#VALUE!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 t="e">
            <v>#VALUE!</v>
          </cell>
          <cell r="F306" t="e">
            <v>#VALUE!</v>
          </cell>
          <cell r="G306">
            <v>0</v>
          </cell>
          <cell r="H306">
            <v>0</v>
          </cell>
          <cell r="I306" t="e">
            <v>#VALUE!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 t="e">
            <v>#VALUE!</v>
          </cell>
          <cell r="F307" t="e">
            <v>#VALUE!</v>
          </cell>
          <cell r="G307">
            <v>0</v>
          </cell>
          <cell r="H307">
            <v>0</v>
          </cell>
          <cell r="I307" t="e">
            <v>#VALUE!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 t="e">
            <v>#VALUE!</v>
          </cell>
          <cell r="F308" t="e">
            <v>#VALUE!</v>
          </cell>
          <cell r="G308">
            <v>0</v>
          </cell>
          <cell r="H308">
            <v>0</v>
          </cell>
          <cell r="I308" t="e">
            <v>#VALUE!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 t="e">
            <v>#VALUE!</v>
          </cell>
          <cell r="F309" t="e">
            <v>#VALUE!</v>
          </cell>
          <cell r="G309">
            <v>0</v>
          </cell>
          <cell r="H309">
            <v>0</v>
          </cell>
          <cell r="I309" t="e">
            <v>#VALUE!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 t="e">
            <v>#VALUE!</v>
          </cell>
          <cell r="F310" t="e">
            <v>#VALUE!</v>
          </cell>
          <cell r="G310">
            <v>0</v>
          </cell>
          <cell r="H310">
            <v>0</v>
          </cell>
          <cell r="I310" t="e">
            <v>#VALUE!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 t="e">
            <v>#VALUE!</v>
          </cell>
          <cell r="F311" t="e">
            <v>#VALUE!</v>
          </cell>
          <cell r="G311">
            <v>0</v>
          </cell>
          <cell r="H311">
            <v>0</v>
          </cell>
          <cell r="I311" t="e">
            <v>#VALUE!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 t="e">
            <v>#VALUE!</v>
          </cell>
          <cell r="F312" t="e">
            <v>#VALUE!</v>
          </cell>
          <cell r="G312">
            <v>0</v>
          </cell>
          <cell r="H312">
            <v>0</v>
          </cell>
          <cell r="I312" t="e">
            <v>#VALUE!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 t="e">
            <v>#VALUE!</v>
          </cell>
          <cell r="F313" t="e">
            <v>#VALUE!</v>
          </cell>
          <cell r="G313">
            <v>0</v>
          </cell>
          <cell r="H313">
            <v>0</v>
          </cell>
          <cell r="I313" t="e">
            <v>#VALUE!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 t="e">
            <v>#VALUE!</v>
          </cell>
          <cell r="F314" t="e">
            <v>#VALUE!</v>
          </cell>
          <cell r="G314">
            <v>0</v>
          </cell>
          <cell r="H314">
            <v>0</v>
          </cell>
          <cell r="I314" t="e">
            <v>#VALUE!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 t="e">
            <v>#VALUE!</v>
          </cell>
          <cell r="F315" t="e">
            <v>#VALUE!</v>
          </cell>
          <cell r="G315">
            <v>0</v>
          </cell>
          <cell r="H315">
            <v>0</v>
          </cell>
          <cell r="I315" t="e">
            <v>#VALUE!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 t="e">
            <v>#VALUE!</v>
          </cell>
          <cell r="F316" t="e">
            <v>#VALUE!</v>
          </cell>
          <cell r="G316">
            <v>0</v>
          </cell>
          <cell r="H316">
            <v>0</v>
          </cell>
          <cell r="I316" t="e">
            <v>#VALUE!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 t="e">
            <v>#VALUE!</v>
          </cell>
          <cell r="F317" t="e">
            <v>#VALUE!</v>
          </cell>
          <cell r="G317">
            <v>0</v>
          </cell>
          <cell r="H317">
            <v>0</v>
          </cell>
          <cell r="I317" t="e">
            <v>#VALUE!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 t="e">
            <v>#VALUE!</v>
          </cell>
          <cell r="F318" t="e">
            <v>#VALUE!</v>
          </cell>
          <cell r="G318">
            <v>0</v>
          </cell>
          <cell r="H318">
            <v>0</v>
          </cell>
          <cell r="I318" t="e">
            <v>#VALUE!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 t="e">
            <v>#VALUE!</v>
          </cell>
          <cell r="F319" t="e">
            <v>#VALUE!</v>
          </cell>
          <cell r="G319">
            <v>0</v>
          </cell>
          <cell r="H319">
            <v>0</v>
          </cell>
          <cell r="I319" t="e">
            <v>#VALUE!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 t="e">
            <v>#VALUE!</v>
          </cell>
          <cell r="F320" t="e">
            <v>#VALUE!</v>
          </cell>
          <cell r="G320">
            <v>0</v>
          </cell>
          <cell r="H320">
            <v>0</v>
          </cell>
          <cell r="I320" t="e">
            <v>#VALUE!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 t="e">
            <v>#VALUE!</v>
          </cell>
          <cell r="F321" t="e">
            <v>#VALUE!</v>
          </cell>
          <cell r="G321">
            <v>0</v>
          </cell>
          <cell r="H321">
            <v>0</v>
          </cell>
          <cell r="I321" t="e">
            <v>#VALUE!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 t="e">
            <v>#VALUE!</v>
          </cell>
          <cell r="F322" t="e">
            <v>#VALUE!</v>
          </cell>
          <cell r="G322">
            <v>0</v>
          </cell>
          <cell r="H322">
            <v>0</v>
          </cell>
          <cell r="I322" t="e">
            <v>#VALUE!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 t="e">
            <v>#VALUE!</v>
          </cell>
          <cell r="F323" t="e">
            <v>#VALUE!</v>
          </cell>
          <cell r="G323">
            <v>0</v>
          </cell>
          <cell r="H323">
            <v>0</v>
          </cell>
          <cell r="I323" t="e">
            <v>#VALUE!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 t="e">
            <v>#VALUE!</v>
          </cell>
          <cell r="F324" t="e">
            <v>#VALUE!</v>
          </cell>
          <cell r="G324">
            <v>0</v>
          </cell>
          <cell r="H324">
            <v>0</v>
          </cell>
          <cell r="I324" t="e">
            <v>#VALUE!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 t="e">
            <v>#VALUE!</v>
          </cell>
          <cell r="F325" t="e">
            <v>#VALUE!</v>
          </cell>
          <cell r="G325">
            <v>0</v>
          </cell>
          <cell r="H325">
            <v>0</v>
          </cell>
          <cell r="I325" t="e">
            <v>#VALUE!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 t="e">
            <v>#VALUE!</v>
          </cell>
          <cell r="F326" t="e">
            <v>#VALUE!</v>
          </cell>
          <cell r="G326">
            <v>0</v>
          </cell>
          <cell r="H326">
            <v>0</v>
          </cell>
          <cell r="I326" t="e">
            <v>#VALUE!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 t="e">
            <v>#VALUE!</v>
          </cell>
          <cell r="F327" t="e">
            <v>#VALUE!</v>
          </cell>
          <cell r="G327">
            <v>0</v>
          </cell>
          <cell r="H327">
            <v>0</v>
          </cell>
          <cell r="I327" t="e">
            <v>#VALUE!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 t="e">
            <v>#VALUE!</v>
          </cell>
          <cell r="F328" t="e">
            <v>#VALUE!</v>
          </cell>
          <cell r="G328">
            <v>0</v>
          </cell>
          <cell r="H328">
            <v>0</v>
          </cell>
          <cell r="I328" t="e">
            <v>#VALUE!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 t="e">
            <v>#VALUE!</v>
          </cell>
          <cell r="F329" t="e">
            <v>#VALUE!</v>
          </cell>
          <cell r="G329">
            <v>0</v>
          </cell>
          <cell r="H329">
            <v>0</v>
          </cell>
          <cell r="I329" t="e">
            <v>#VALUE!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 t="e">
            <v>#VALUE!</v>
          </cell>
          <cell r="F330" t="e">
            <v>#VALUE!</v>
          </cell>
          <cell r="G330">
            <v>0</v>
          </cell>
          <cell r="H330">
            <v>0</v>
          </cell>
          <cell r="I330" t="e">
            <v>#VALUE!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 t="e">
            <v>#VALUE!</v>
          </cell>
          <cell r="F331" t="e">
            <v>#VALUE!</v>
          </cell>
          <cell r="G331">
            <v>0</v>
          </cell>
          <cell r="H331">
            <v>0</v>
          </cell>
          <cell r="I331" t="e">
            <v>#VALUE!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 t="e">
            <v>#VALUE!</v>
          </cell>
          <cell r="F332" t="e">
            <v>#VALUE!</v>
          </cell>
          <cell r="G332">
            <v>0</v>
          </cell>
          <cell r="H332">
            <v>0</v>
          </cell>
          <cell r="I332" t="e">
            <v>#VALUE!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 t="e">
            <v>#VALUE!</v>
          </cell>
          <cell r="F333" t="e">
            <v>#VALUE!</v>
          </cell>
          <cell r="G333">
            <v>0</v>
          </cell>
          <cell r="H333">
            <v>0</v>
          </cell>
          <cell r="I333" t="e">
            <v>#VALUE!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 t="e">
            <v>#VALUE!</v>
          </cell>
          <cell r="F334" t="e">
            <v>#VALUE!</v>
          </cell>
          <cell r="G334">
            <v>0</v>
          </cell>
          <cell r="H334">
            <v>0</v>
          </cell>
          <cell r="I334" t="e">
            <v>#VALUE!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 t="e">
            <v>#VALUE!</v>
          </cell>
          <cell r="F335" t="e">
            <v>#VALUE!</v>
          </cell>
          <cell r="G335">
            <v>0</v>
          </cell>
          <cell r="H335">
            <v>0</v>
          </cell>
          <cell r="I335" t="e">
            <v>#VALUE!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 t="e">
            <v>#VALUE!</v>
          </cell>
          <cell r="F336" t="e">
            <v>#VALUE!</v>
          </cell>
          <cell r="G336">
            <v>0</v>
          </cell>
          <cell r="H336">
            <v>0</v>
          </cell>
          <cell r="I336" t="e">
            <v>#VALUE!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 t="e">
            <v>#VALUE!</v>
          </cell>
          <cell r="F337" t="e">
            <v>#VALUE!</v>
          </cell>
          <cell r="G337">
            <v>0</v>
          </cell>
          <cell r="H337">
            <v>0</v>
          </cell>
          <cell r="I337" t="e">
            <v>#VALUE!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 t="e">
            <v>#VALUE!</v>
          </cell>
          <cell r="F338" t="e">
            <v>#VALUE!</v>
          </cell>
          <cell r="G338">
            <v>0</v>
          </cell>
          <cell r="H338">
            <v>0</v>
          </cell>
          <cell r="I338" t="e">
            <v>#VALUE!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 t="e">
            <v>#VALUE!</v>
          </cell>
          <cell r="F339" t="e">
            <v>#VALUE!</v>
          </cell>
          <cell r="G339">
            <v>0</v>
          </cell>
          <cell r="H339">
            <v>0</v>
          </cell>
          <cell r="I339" t="e">
            <v>#VALUE!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 t="e">
            <v>#VALUE!</v>
          </cell>
          <cell r="F340" t="e">
            <v>#VALUE!</v>
          </cell>
          <cell r="G340">
            <v>0</v>
          </cell>
          <cell r="H340">
            <v>0</v>
          </cell>
          <cell r="I340" t="e">
            <v>#VALUE!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 t="e">
            <v>#VALUE!</v>
          </cell>
          <cell r="F341" t="e">
            <v>#VALUE!</v>
          </cell>
          <cell r="G341">
            <v>0</v>
          </cell>
          <cell r="H341">
            <v>0</v>
          </cell>
          <cell r="I341" t="e">
            <v>#VALUE!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 t="e">
            <v>#VALUE!</v>
          </cell>
          <cell r="F342" t="e">
            <v>#VALUE!</v>
          </cell>
          <cell r="G342">
            <v>0</v>
          </cell>
          <cell r="H342">
            <v>0</v>
          </cell>
          <cell r="I342" t="e">
            <v>#VALUE!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 t="e">
            <v>#VALUE!</v>
          </cell>
          <cell r="F343" t="e">
            <v>#VALUE!</v>
          </cell>
          <cell r="G343">
            <v>0</v>
          </cell>
          <cell r="H343">
            <v>0</v>
          </cell>
          <cell r="I343" t="e">
            <v>#VALUE!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 t="e">
            <v>#VALUE!</v>
          </cell>
          <cell r="F344" t="e">
            <v>#VALUE!</v>
          </cell>
          <cell r="G344">
            <v>0</v>
          </cell>
          <cell r="H344">
            <v>0</v>
          </cell>
          <cell r="I344" t="e">
            <v>#VALUE!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 t="e">
            <v>#VALUE!</v>
          </cell>
          <cell r="F345" t="e">
            <v>#VALUE!</v>
          </cell>
          <cell r="G345">
            <v>0</v>
          </cell>
          <cell r="H345">
            <v>0</v>
          </cell>
          <cell r="I345" t="e">
            <v>#VALUE!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 t="e">
            <v>#VALUE!</v>
          </cell>
          <cell r="F346" t="e">
            <v>#VALUE!</v>
          </cell>
          <cell r="G346">
            <v>0</v>
          </cell>
          <cell r="H346">
            <v>0</v>
          </cell>
          <cell r="I346" t="e">
            <v>#VALUE!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 t="e">
            <v>#VALUE!</v>
          </cell>
          <cell r="F347" t="e">
            <v>#VALUE!</v>
          </cell>
          <cell r="G347">
            <v>0</v>
          </cell>
          <cell r="H347">
            <v>0</v>
          </cell>
          <cell r="I347" t="e">
            <v>#VALUE!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 t="e">
            <v>#VALUE!</v>
          </cell>
          <cell r="F348" t="e">
            <v>#VALUE!</v>
          </cell>
          <cell r="G348">
            <v>0</v>
          </cell>
          <cell r="H348">
            <v>0</v>
          </cell>
          <cell r="I348" t="e">
            <v>#VALUE!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 t="e">
            <v>#VALUE!</v>
          </cell>
          <cell r="F349" t="e">
            <v>#VALUE!</v>
          </cell>
          <cell r="G349">
            <v>0</v>
          </cell>
          <cell r="H349">
            <v>0</v>
          </cell>
          <cell r="I349" t="e">
            <v>#VALUE!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 t="e">
            <v>#VALUE!</v>
          </cell>
          <cell r="F350" t="e">
            <v>#VALUE!</v>
          </cell>
          <cell r="G350">
            <v>0</v>
          </cell>
          <cell r="H350">
            <v>0</v>
          </cell>
          <cell r="I350" t="e">
            <v>#VALUE!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 t="e">
            <v>#VALUE!</v>
          </cell>
          <cell r="F351" t="e">
            <v>#VALUE!</v>
          </cell>
          <cell r="G351">
            <v>0</v>
          </cell>
          <cell r="H351">
            <v>0</v>
          </cell>
          <cell r="I351" t="e">
            <v>#VALUE!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 t="e">
            <v>#VALUE!</v>
          </cell>
          <cell r="F352" t="e">
            <v>#VALUE!</v>
          </cell>
          <cell r="G352">
            <v>0</v>
          </cell>
          <cell r="H352">
            <v>0</v>
          </cell>
          <cell r="I352" t="e">
            <v>#VALUE!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 t="e">
            <v>#VALUE!</v>
          </cell>
          <cell r="F353" t="e">
            <v>#VALUE!</v>
          </cell>
          <cell r="G353">
            <v>0</v>
          </cell>
          <cell r="H353">
            <v>0</v>
          </cell>
          <cell r="I353" t="e">
            <v>#VALUE!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 t="e">
            <v>#VALUE!</v>
          </cell>
          <cell r="F354" t="e">
            <v>#VALUE!</v>
          </cell>
          <cell r="G354">
            <v>0</v>
          </cell>
          <cell r="H354">
            <v>0</v>
          </cell>
          <cell r="I354" t="e">
            <v>#VALUE!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 t="e">
            <v>#VALUE!</v>
          </cell>
          <cell r="F355" t="e">
            <v>#VALUE!</v>
          </cell>
          <cell r="G355">
            <v>0</v>
          </cell>
          <cell r="H355">
            <v>0</v>
          </cell>
          <cell r="I355" t="e">
            <v>#VALUE!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 t="e">
            <v>#VALUE!</v>
          </cell>
          <cell r="F356" t="e">
            <v>#VALUE!</v>
          </cell>
          <cell r="G356">
            <v>0</v>
          </cell>
          <cell r="H356">
            <v>0</v>
          </cell>
          <cell r="I356" t="e">
            <v>#VALUE!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 t="e">
            <v>#VALUE!</v>
          </cell>
          <cell r="F357" t="e">
            <v>#VALUE!</v>
          </cell>
          <cell r="G357">
            <v>0</v>
          </cell>
          <cell r="H357">
            <v>0</v>
          </cell>
          <cell r="I357" t="e">
            <v>#VALUE!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 t="e">
            <v>#VALUE!</v>
          </cell>
          <cell r="F358" t="e">
            <v>#VALUE!</v>
          </cell>
          <cell r="G358">
            <v>0</v>
          </cell>
          <cell r="H358">
            <v>0</v>
          </cell>
          <cell r="I358" t="e">
            <v>#VALUE!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 t="e">
            <v>#VALUE!</v>
          </cell>
          <cell r="F359" t="e">
            <v>#VALUE!</v>
          </cell>
          <cell r="G359">
            <v>0</v>
          </cell>
          <cell r="H359">
            <v>0</v>
          </cell>
          <cell r="I359" t="e">
            <v>#VALUE!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 t="e">
            <v>#VALUE!</v>
          </cell>
          <cell r="F360" t="e">
            <v>#VALUE!</v>
          </cell>
          <cell r="G360">
            <v>0</v>
          </cell>
          <cell r="H360">
            <v>0</v>
          </cell>
          <cell r="I360" t="e">
            <v>#VALUE!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 t="e">
            <v>#VALUE!</v>
          </cell>
          <cell r="F361" t="e">
            <v>#VALUE!</v>
          </cell>
          <cell r="G361">
            <v>0</v>
          </cell>
          <cell r="H361">
            <v>0</v>
          </cell>
          <cell r="I361" t="e">
            <v>#VALUE!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 t="e">
            <v>#VALUE!</v>
          </cell>
          <cell r="F362" t="e">
            <v>#VALUE!</v>
          </cell>
          <cell r="G362">
            <v>0</v>
          </cell>
          <cell r="H362">
            <v>0</v>
          </cell>
          <cell r="I362" t="e">
            <v>#VALUE!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 t="e">
            <v>#VALUE!</v>
          </cell>
          <cell r="F363" t="e">
            <v>#VALUE!</v>
          </cell>
          <cell r="G363">
            <v>0</v>
          </cell>
          <cell r="H363">
            <v>0</v>
          </cell>
          <cell r="I363" t="e">
            <v>#VALUE!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 t="e">
            <v>#VALUE!</v>
          </cell>
          <cell r="F364" t="e">
            <v>#VALUE!</v>
          </cell>
          <cell r="G364">
            <v>0</v>
          </cell>
          <cell r="H364">
            <v>0</v>
          </cell>
          <cell r="I364" t="e">
            <v>#VALUE!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 t="e">
            <v>#VALUE!</v>
          </cell>
          <cell r="F365" t="e">
            <v>#VALUE!</v>
          </cell>
          <cell r="G365">
            <v>0</v>
          </cell>
          <cell r="H365">
            <v>0</v>
          </cell>
          <cell r="I365" t="e">
            <v>#VALUE!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 t="e">
            <v>#VALUE!</v>
          </cell>
          <cell r="F366" t="e">
            <v>#VALUE!</v>
          </cell>
          <cell r="G366">
            <v>0</v>
          </cell>
          <cell r="H366">
            <v>0</v>
          </cell>
          <cell r="I366" t="e">
            <v>#VALUE!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 t="e">
            <v>#VALUE!</v>
          </cell>
          <cell r="F367" t="e">
            <v>#VALUE!</v>
          </cell>
          <cell r="G367">
            <v>0</v>
          </cell>
          <cell r="H367">
            <v>0</v>
          </cell>
          <cell r="I367" t="e">
            <v>#VALUE!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 t="e">
            <v>#VALUE!</v>
          </cell>
          <cell r="F368" t="e">
            <v>#VALUE!</v>
          </cell>
          <cell r="G368">
            <v>0</v>
          </cell>
          <cell r="H368">
            <v>0</v>
          </cell>
          <cell r="I368" t="e">
            <v>#VALUE!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 t="e">
            <v>#VALUE!</v>
          </cell>
          <cell r="F369" t="e">
            <v>#VALUE!</v>
          </cell>
          <cell r="G369">
            <v>0</v>
          </cell>
          <cell r="H369">
            <v>0</v>
          </cell>
          <cell r="I369" t="e">
            <v>#VALUE!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 t="e">
            <v>#VALUE!</v>
          </cell>
          <cell r="F370" t="e">
            <v>#VALUE!</v>
          </cell>
          <cell r="G370">
            <v>0</v>
          </cell>
          <cell r="H370">
            <v>0</v>
          </cell>
          <cell r="I370" t="e">
            <v>#VALUE!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 t="e">
            <v>#VALUE!</v>
          </cell>
          <cell r="F371" t="e">
            <v>#VALUE!</v>
          </cell>
          <cell r="G371">
            <v>0</v>
          </cell>
          <cell r="H371">
            <v>0</v>
          </cell>
          <cell r="I371" t="e">
            <v>#VALUE!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 t="e">
            <v>#VALUE!</v>
          </cell>
          <cell r="F372" t="e">
            <v>#VALUE!</v>
          </cell>
          <cell r="G372">
            <v>0</v>
          </cell>
          <cell r="H372">
            <v>0</v>
          </cell>
          <cell r="I372" t="e">
            <v>#VALUE!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 t="e">
            <v>#VALUE!</v>
          </cell>
          <cell r="F373" t="e">
            <v>#VALUE!</v>
          </cell>
          <cell r="G373">
            <v>0</v>
          </cell>
          <cell r="H373">
            <v>0</v>
          </cell>
          <cell r="I373" t="e">
            <v>#VALUE!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 t="e">
            <v>#VALUE!</v>
          </cell>
          <cell r="F374" t="e">
            <v>#VALUE!</v>
          </cell>
          <cell r="G374">
            <v>0</v>
          </cell>
          <cell r="H374">
            <v>0</v>
          </cell>
          <cell r="I374" t="e">
            <v>#VALUE!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 t="e">
            <v>#VALUE!</v>
          </cell>
          <cell r="F375" t="e">
            <v>#VALUE!</v>
          </cell>
          <cell r="G375">
            <v>0</v>
          </cell>
          <cell r="H375">
            <v>0</v>
          </cell>
          <cell r="I375" t="e">
            <v>#VALUE!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 t="e">
            <v>#VALUE!</v>
          </cell>
          <cell r="F376" t="e">
            <v>#VALUE!</v>
          </cell>
          <cell r="G376">
            <v>0</v>
          </cell>
          <cell r="H376">
            <v>0</v>
          </cell>
          <cell r="I376" t="e">
            <v>#VALUE!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 t="e">
            <v>#VALUE!</v>
          </cell>
          <cell r="F377" t="e">
            <v>#VALUE!</v>
          </cell>
          <cell r="G377">
            <v>0</v>
          </cell>
          <cell r="H377">
            <v>0</v>
          </cell>
          <cell r="I377" t="e">
            <v>#VALUE!</v>
          </cell>
          <cell r="J377">
            <v>0</v>
          </cell>
        </row>
      </sheetData>
      <sheetData sheetId="14" refreshError="1"/>
      <sheetData sheetId="15" refreshError="1">
        <row r="5">
          <cell r="A5">
            <v>0</v>
          </cell>
          <cell r="C5" t="str">
            <v>LOC</v>
          </cell>
          <cell r="D5" t="str">
            <v>Kevin Miller</v>
          </cell>
          <cell r="E5">
            <v>0</v>
          </cell>
          <cell r="F5">
            <v>0</v>
          </cell>
          <cell r="G5">
            <v>0</v>
          </cell>
          <cell r="H5" t="str">
            <v>1 - Employee</v>
          </cell>
          <cell r="I5">
            <v>0</v>
          </cell>
        </row>
        <row r="6">
          <cell r="A6" t="str">
            <v>102 - Jim Bishop</v>
          </cell>
          <cell r="C6" t="str">
            <v>Demand</v>
          </cell>
          <cell r="D6" t="str">
            <v>Michael Harbaugh</v>
          </cell>
          <cell r="E6" t="str">
            <v>unsecured</v>
          </cell>
          <cell r="F6">
            <v>110</v>
          </cell>
          <cell r="G6" t="str">
            <v>01 - Com'l Business</v>
          </cell>
          <cell r="H6" t="str">
            <v>2 - Exec. Officer</v>
          </cell>
          <cell r="I6" t="str">
            <v>1 - Excellent</v>
          </cell>
        </row>
        <row r="7">
          <cell r="A7" t="str">
            <v>103 - Tyler Owczarski</v>
          </cell>
          <cell r="C7" t="str">
            <v>Term</v>
          </cell>
          <cell r="D7" t="str">
            <v>Sadie Erickson</v>
          </cell>
          <cell r="E7">
            <v>1111</v>
          </cell>
          <cell r="F7">
            <v>111</v>
          </cell>
          <cell r="G7" t="str">
            <v>02 - Com'l R/E</v>
          </cell>
          <cell r="H7" t="str">
            <v>3 - Director</v>
          </cell>
          <cell r="I7" t="str">
            <v>2 - Very Good</v>
          </cell>
        </row>
        <row r="8">
          <cell r="A8" t="str">
            <v>105 - Jessica Webster-Huizen</v>
          </cell>
          <cell r="C8" t="str">
            <v>Note</v>
          </cell>
          <cell r="D8" t="str">
            <v>Mike Eling</v>
          </cell>
          <cell r="E8">
            <v>1112</v>
          </cell>
          <cell r="F8">
            <v>120</v>
          </cell>
          <cell r="G8" t="str">
            <v>03 - Com'l Lease</v>
          </cell>
          <cell r="H8" t="str">
            <v>5 - Director Related</v>
          </cell>
          <cell r="I8" t="str">
            <v>3 - Good</v>
          </cell>
        </row>
        <row r="9">
          <cell r="A9" t="str">
            <v>111 - Jim Lilly</v>
          </cell>
          <cell r="C9" t="str">
            <v>SBA 7A (90%)</v>
          </cell>
          <cell r="D9" t="str">
            <v>Steve Wilmers</v>
          </cell>
          <cell r="E9">
            <v>1113</v>
          </cell>
          <cell r="F9">
            <v>140</v>
          </cell>
          <cell r="G9" t="str">
            <v>04 - Com'l Tax Exempt</v>
          </cell>
          <cell r="H9" t="str">
            <v>N/A</v>
          </cell>
          <cell r="I9" t="str">
            <v>4 - Acceptable Risk</v>
          </cell>
        </row>
        <row r="10">
          <cell r="A10" t="str">
            <v>115 - Michael Sytsma</v>
          </cell>
          <cell r="C10" t="str">
            <v>SBA 7A (75%)</v>
          </cell>
          <cell r="D10" t="str">
            <v>Patrick Robey</v>
          </cell>
          <cell r="E10">
            <v>1114</v>
          </cell>
          <cell r="F10">
            <v>141</v>
          </cell>
          <cell r="G10" t="str">
            <v xml:space="preserve">05 - Com'l Demand </v>
          </cell>
          <cell r="I10" t="str">
            <v>5 - Spec. Mention</v>
          </cell>
        </row>
        <row r="11">
          <cell r="A11" t="str">
            <v>119 - Chad Overbeek</v>
          </cell>
          <cell r="C11" t="str">
            <v>SBA Express (50%)</v>
          </cell>
          <cell r="D11" t="str">
            <v>Spencer Schultze</v>
          </cell>
          <cell r="E11">
            <v>1115</v>
          </cell>
          <cell r="F11">
            <v>142</v>
          </cell>
          <cell r="G11" t="str">
            <v>06 - SBA 7a Commercial Business</v>
          </cell>
          <cell r="I11" t="str">
            <v>6 - Sub-Standard</v>
          </cell>
        </row>
        <row r="12">
          <cell r="A12" t="str">
            <v>124 - Mindy Smith</v>
          </cell>
          <cell r="C12" t="str">
            <v>USDA LOC (%)</v>
          </cell>
          <cell r="D12" t="str">
            <v>Pete Steen</v>
          </cell>
          <cell r="E12">
            <v>1116</v>
          </cell>
          <cell r="F12">
            <v>143</v>
          </cell>
          <cell r="G12" t="str">
            <v>07 - SBA 7a Commercial Real Estate</v>
          </cell>
          <cell r="I12" t="str">
            <v>6 - Sub-Standard - TDR</v>
          </cell>
        </row>
        <row r="13">
          <cell r="A13" t="str">
            <v>138 - Tom Werkman</v>
          </cell>
          <cell r="C13" t="str">
            <v>USDA Term</v>
          </cell>
          <cell r="D13" t="str">
            <v>Andrea Grooters</v>
          </cell>
          <cell r="E13">
            <v>1117</v>
          </cell>
          <cell r="F13">
            <v>150</v>
          </cell>
          <cell r="G13" t="str">
            <v>11 - Consumer Loan</v>
          </cell>
          <cell r="I13" t="str">
            <v>7 - Non-Accrual</v>
          </cell>
        </row>
        <row r="14">
          <cell r="A14" t="str">
            <v>153 - Philip DeVries</v>
          </cell>
          <cell r="C14" t="str">
            <v>HELOC</v>
          </cell>
          <cell r="D14" t="str">
            <v>Dave Haagsma</v>
          </cell>
          <cell r="E14">
            <v>1118</v>
          </cell>
          <cell r="F14">
            <v>151</v>
          </cell>
          <cell r="G14" t="str">
            <v>12 - HE Variable</v>
          </cell>
          <cell r="I14" t="str">
            <v>7 - Non-Accrual - TDR</v>
          </cell>
        </row>
        <row r="15">
          <cell r="A15" t="str">
            <v>154 - Betsy Haller</v>
          </cell>
          <cell r="C15" t="str">
            <v>HETERM</v>
          </cell>
          <cell r="D15">
            <v>0</v>
          </cell>
          <cell r="E15">
            <v>1119</v>
          </cell>
          <cell r="F15">
            <v>152</v>
          </cell>
          <cell r="G15" t="str">
            <v>13 - HE Term</v>
          </cell>
          <cell r="I15" t="str">
            <v>8 - Doubtful</v>
          </cell>
        </row>
        <row r="16">
          <cell r="A16" t="str">
            <v>159 - Andrew Rugg</v>
          </cell>
          <cell r="C16" t="str">
            <v>Non-Rev LOC</v>
          </cell>
          <cell r="D16">
            <v>0</v>
          </cell>
          <cell r="E16">
            <v>1120</v>
          </cell>
          <cell r="F16">
            <v>160</v>
          </cell>
          <cell r="G16" t="str">
            <v>14 - Consumer Line of Credit</v>
          </cell>
          <cell r="I16" t="str">
            <v>9 - Loss</v>
          </cell>
        </row>
        <row r="17">
          <cell r="A17" t="str">
            <v>161 - Mike Skinner</v>
          </cell>
          <cell r="C17" t="str">
            <v>Letter of Credit</v>
          </cell>
          <cell r="E17">
            <v>1121</v>
          </cell>
          <cell r="F17">
            <v>161</v>
          </cell>
          <cell r="G17" t="str">
            <v>50 - Part'd w/Mtg. Co.</v>
          </cell>
          <cell r="I17" t="str">
            <v>Consumer Loan</v>
          </cell>
        </row>
        <row r="18">
          <cell r="A18" t="str">
            <v>164 - Martha Richardson</v>
          </cell>
          <cell r="C18" t="str">
            <v>5/1 ARM</v>
          </cell>
          <cell r="E18">
            <v>1122</v>
          </cell>
          <cell r="F18">
            <v>180</v>
          </cell>
          <cell r="I18" t="str">
            <v>Consumer - TDR</v>
          </cell>
        </row>
        <row r="19">
          <cell r="A19" t="str">
            <v xml:space="preserve">165 - Chuck Ginebaugh </v>
          </cell>
          <cell r="C19" t="str">
            <v>3/1 ARM</v>
          </cell>
          <cell r="E19">
            <v>1123</v>
          </cell>
          <cell r="F19">
            <v>190</v>
          </cell>
        </row>
        <row r="20">
          <cell r="A20" t="str">
            <v>166 - Mike Bennett</v>
          </cell>
          <cell r="C20" t="str">
            <v>Guidance LOC</v>
          </cell>
          <cell r="E20">
            <v>1124</v>
          </cell>
          <cell r="F20">
            <v>191</v>
          </cell>
        </row>
        <row r="21">
          <cell r="A21" t="str">
            <v>169 - Pankaj Rajadhyaksha</v>
          </cell>
          <cell r="C21" t="str">
            <v>Select One</v>
          </cell>
          <cell r="E21">
            <v>1125</v>
          </cell>
          <cell r="F21">
            <v>192</v>
          </cell>
        </row>
        <row r="22">
          <cell r="A22" t="str">
            <v>173 - Gary Palmitier</v>
          </cell>
          <cell r="C22" t="str">
            <v>LLC</v>
          </cell>
          <cell r="E22">
            <v>1126</v>
          </cell>
          <cell r="F22">
            <v>410</v>
          </cell>
        </row>
        <row r="23">
          <cell r="A23" t="str">
            <v>183 - Dustin Hopkins</v>
          </cell>
          <cell r="C23" t="str">
            <v>S-Corp</v>
          </cell>
          <cell r="D23">
            <v>0</v>
          </cell>
          <cell r="E23">
            <v>1127</v>
          </cell>
          <cell r="F23">
            <v>420</v>
          </cell>
        </row>
        <row r="24">
          <cell r="A24" t="str">
            <v>187 - Bryan VanDyke</v>
          </cell>
          <cell r="C24" t="str">
            <v>C-Corp</v>
          </cell>
          <cell r="D24" t="str">
            <v>01 - Holland</v>
          </cell>
          <cell r="E24">
            <v>1128</v>
          </cell>
          <cell r="F24">
            <v>430</v>
          </cell>
        </row>
        <row r="25">
          <cell r="C25" t="str">
            <v>Government Enterprise</v>
          </cell>
          <cell r="D25" t="str">
            <v>02 - Grand Rapids</v>
          </cell>
          <cell r="E25">
            <v>1129</v>
          </cell>
          <cell r="F25">
            <v>510</v>
          </cell>
        </row>
        <row r="26">
          <cell r="C26" t="str">
            <v>Joint Venture</v>
          </cell>
          <cell r="D26" t="str">
            <v>03 - Grand Haven</v>
          </cell>
          <cell r="E26">
            <v>1130</v>
          </cell>
          <cell r="F26">
            <v>520</v>
          </cell>
        </row>
        <row r="27">
          <cell r="C27" t="str">
            <v>LLP</v>
          </cell>
          <cell r="D27">
            <v>0</v>
          </cell>
          <cell r="E27">
            <v>1131</v>
          </cell>
          <cell r="F27">
            <v>530</v>
          </cell>
        </row>
        <row r="28">
          <cell r="C28" t="str">
            <v>Mutual Association</v>
          </cell>
          <cell r="D28">
            <v>0</v>
          </cell>
          <cell r="E28">
            <v>1132</v>
          </cell>
          <cell r="F28">
            <v>610</v>
          </cell>
        </row>
        <row r="29">
          <cell r="C29" t="str">
            <v>Non-Profit Association</v>
          </cell>
          <cell r="D29">
            <v>0</v>
          </cell>
          <cell r="E29">
            <v>1133</v>
          </cell>
          <cell r="F29">
            <v>640</v>
          </cell>
        </row>
        <row r="30">
          <cell r="C30" t="str">
            <v>Non-Profit Corporation</v>
          </cell>
          <cell r="E30">
            <v>1134</v>
          </cell>
          <cell r="F30">
            <v>662</v>
          </cell>
        </row>
        <row r="31">
          <cell r="C31" t="str">
            <v>Partnership</v>
          </cell>
          <cell r="E31">
            <v>1135</v>
          </cell>
          <cell r="F31">
            <v>670</v>
          </cell>
        </row>
        <row r="32">
          <cell r="A32" t="str">
            <v>HMDA Reportable</v>
          </cell>
          <cell r="C32" t="str">
            <v>Sole Proprietorship</v>
          </cell>
          <cell r="E32">
            <v>0</v>
          </cell>
          <cell r="F32">
            <v>671</v>
          </cell>
        </row>
        <row r="33">
          <cell r="A33" t="str">
            <v>CRA Reportable - 01</v>
          </cell>
          <cell r="C33" t="str">
            <v>Trust</v>
          </cell>
          <cell r="E33">
            <v>0</v>
          </cell>
          <cell r="F33">
            <v>672</v>
          </cell>
        </row>
        <row r="34">
          <cell r="A34" t="str">
            <v>CRA Reportable - 02</v>
          </cell>
          <cell r="C34" t="str">
            <v>PC</v>
          </cell>
          <cell r="E34">
            <v>0</v>
          </cell>
          <cell r="F34">
            <v>680</v>
          </cell>
        </row>
        <row r="35">
          <cell r="A35" t="str">
            <v>CRA Reportable - 03</v>
          </cell>
          <cell r="C35" t="str">
            <v>PLC</v>
          </cell>
          <cell r="E35">
            <v>0</v>
          </cell>
          <cell r="F35">
            <v>710</v>
          </cell>
        </row>
        <row r="36">
          <cell r="A36" t="str">
            <v>CRA Reportable - 04</v>
          </cell>
          <cell r="C36" t="str">
            <v>Estate</v>
          </cell>
          <cell r="E36">
            <v>0</v>
          </cell>
          <cell r="F36">
            <v>0</v>
          </cell>
        </row>
        <row r="37">
          <cell r="A37" t="str">
            <v>CRA Reportable - 05</v>
          </cell>
          <cell r="E37" t="str">
            <v>Debt/TNW</v>
          </cell>
          <cell r="F37">
            <v>0</v>
          </cell>
        </row>
        <row r="38">
          <cell r="A38" t="str">
            <v>CRA Reportable - 06</v>
          </cell>
          <cell r="C38" t="str">
            <v>Select One</v>
          </cell>
          <cell r="E38" t="str">
            <v>TNW</v>
          </cell>
          <cell r="F38">
            <v>0</v>
          </cell>
        </row>
        <row r="39">
          <cell r="A39" t="str">
            <v>CRA Reportable - 07</v>
          </cell>
          <cell r="C39" t="str">
            <v>C-Corporation</v>
          </cell>
          <cell r="E39" t="str">
            <v>Days Rested</v>
          </cell>
          <cell r="F39">
            <v>0</v>
          </cell>
        </row>
        <row r="40">
          <cell r="A40" t="str">
            <v>CRA Reportable - 08</v>
          </cell>
          <cell r="C40" t="str">
            <v>S-Corporation</v>
          </cell>
          <cell r="E40" t="str">
            <v>Minimum EBIDA</v>
          </cell>
          <cell r="F40">
            <v>0</v>
          </cell>
        </row>
        <row r="41">
          <cell r="A41" t="str">
            <v>CRA Reportable - 09</v>
          </cell>
          <cell r="C41" t="str">
            <v>Limited Liability Company</v>
          </cell>
          <cell r="E41" t="str">
            <v>Min Current Ratio</v>
          </cell>
          <cell r="F41">
            <v>0</v>
          </cell>
        </row>
        <row r="42">
          <cell r="A42" t="str">
            <v>HMDA &amp; CRA Reportable - 03</v>
          </cell>
          <cell r="C42" t="str">
            <v>Estate</v>
          </cell>
          <cell r="D42" t="str">
            <v>Select Stmt</v>
          </cell>
          <cell r="E42">
            <v>0</v>
          </cell>
          <cell r="F42">
            <v>0</v>
          </cell>
        </row>
        <row r="43">
          <cell r="A43" t="str">
            <v>Community Development Loan</v>
          </cell>
          <cell r="C43" t="str">
            <v>Government Enterprise</v>
          </cell>
          <cell r="D43" t="str">
            <v>Co. Prep'd</v>
          </cell>
          <cell r="E43">
            <v>0</v>
          </cell>
          <cell r="F43">
            <v>0</v>
          </cell>
        </row>
        <row r="44">
          <cell r="A44" t="str">
            <v>Not Government Reportable</v>
          </cell>
          <cell r="C44" t="str">
            <v>Individual</v>
          </cell>
          <cell r="D44" t="str">
            <v>Tax Return</v>
          </cell>
          <cell r="E44">
            <v>0</v>
          </cell>
          <cell r="F44">
            <v>0</v>
          </cell>
        </row>
        <row r="45">
          <cell r="C45" t="str">
            <v>Joint Venture</v>
          </cell>
          <cell r="D45" t="str">
            <v>Compiled</v>
          </cell>
          <cell r="E45">
            <v>0</v>
          </cell>
          <cell r="F45">
            <v>0</v>
          </cell>
        </row>
        <row r="46">
          <cell r="C46" t="str">
            <v>Limited Liability Practice</v>
          </cell>
          <cell r="D46" t="str">
            <v>Reviewed</v>
          </cell>
          <cell r="F46">
            <v>0</v>
          </cell>
        </row>
        <row r="47">
          <cell r="A47">
            <v>0</v>
          </cell>
          <cell r="C47" t="str">
            <v>Mutual Association</v>
          </cell>
          <cell r="D47" t="str">
            <v>Audited</v>
          </cell>
          <cell r="F47" t="str">
            <v>Source</v>
          </cell>
        </row>
        <row r="48">
          <cell r="A48" t="str">
            <v>Prime</v>
          </cell>
          <cell r="C48" t="str">
            <v>Non-Profit Association</v>
          </cell>
          <cell r="D48" t="str">
            <v>PFS</v>
          </cell>
        </row>
        <row r="49">
          <cell r="A49" t="str">
            <v>Fixed</v>
          </cell>
          <cell r="C49" t="str">
            <v>Non-Profit Corporation</v>
          </cell>
          <cell r="D49" t="str">
            <v>Floor Plan</v>
          </cell>
        </row>
        <row r="50">
          <cell r="A50" t="str">
            <v>LIBOR</v>
          </cell>
          <cell r="C50" t="str">
            <v>Partnership</v>
          </cell>
          <cell r="D50" t="str">
            <v>Borrowing Base</v>
          </cell>
        </row>
        <row r="51">
          <cell r="B51" t="str">
            <v>Annually</v>
          </cell>
          <cell r="C51" t="str">
            <v>Professional Corporation</v>
          </cell>
          <cell r="D51" t="str">
            <v>A/R Aging</v>
          </cell>
        </row>
        <row r="52">
          <cell r="B52" t="str">
            <v>Semi-Annually</v>
          </cell>
          <cell r="C52" t="str">
            <v>Professional Limited Corporation</v>
          </cell>
          <cell r="D52" t="str">
            <v>Projections</v>
          </cell>
        </row>
        <row r="53">
          <cell r="B53" t="str">
            <v>Quarterly</v>
          </cell>
          <cell r="C53" t="str">
            <v>Professional Limited Liability Company</v>
          </cell>
        </row>
        <row r="54">
          <cell r="A54" t="str">
            <v xml:space="preserve">01 -  ≤ $1MM </v>
          </cell>
          <cell r="B54" t="str">
            <v>Monthly</v>
          </cell>
          <cell r="C54" t="str">
            <v>Sole Proprietorship</v>
          </cell>
        </row>
        <row r="55">
          <cell r="A55" t="str">
            <v>02 -  &gt; $1MM</v>
          </cell>
          <cell r="B55" t="str">
            <v>Weekly</v>
          </cell>
          <cell r="C55" t="str">
            <v>Trust</v>
          </cell>
        </row>
        <row r="56">
          <cell r="A56" t="str">
            <v>03 - Not Known</v>
          </cell>
          <cell r="B56" t="str">
            <v>Daily</v>
          </cell>
          <cell r="D56" t="str">
            <v>LOC</v>
          </cell>
        </row>
        <row r="57">
          <cell r="D57" t="str">
            <v>Demand</v>
          </cell>
        </row>
        <row r="58">
          <cell r="D58" t="str">
            <v>Term</v>
          </cell>
        </row>
        <row r="59">
          <cell r="D59" t="str">
            <v>Note</v>
          </cell>
        </row>
        <row r="60">
          <cell r="D60" t="str">
            <v>NRLOC</v>
          </cell>
        </row>
        <row r="61">
          <cell r="A61" t="str">
            <v>1st lien on All Assets (A/R, Inventory &amp; Equipment)</v>
          </cell>
          <cell r="D61" t="str">
            <v>HELOC</v>
          </cell>
        </row>
        <row r="62">
          <cell r="A62" t="str">
            <v>1st mortgage and assignment of rents on</v>
          </cell>
          <cell r="D62" t="str">
            <v>Letter</v>
          </cell>
        </row>
        <row r="63">
          <cell r="A63" t="str">
            <v>Unlimited personal guaranty of</v>
          </cell>
          <cell r="D63" t="str">
            <v>Guidance</v>
          </cell>
        </row>
        <row r="64">
          <cell r="A64" t="str">
            <v>Unlimited corporate guaranty of</v>
          </cell>
        </row>
        <row r="70">
          <cell r="A70" t="str">
            <v>Standard R/E requirements (Appraisal, Environmental Due Diligence, Title &amp; Hazard Insurance, Flood Determination, Sworn Statements, &amp; Lien Waivers)</v>
          </cell>
        </row>
        <row r="71">
          <cell r="A71" t="str">
            <v>Standard R/E requirements (Analyst Evaluation, Environmental Due Diligence, Title &amp; Hazard Insurance, Flood Determination)</v>
          </cell>
        </row>
        <row r="72">
          <cell r="A72" t="str">
            <v>Primary deposit relationship to be held at tBoH</v>
          </cell>
        </row>
        <row r="73">
          <cell r="A73" t="str">
            <v>Attorney Prepared Loan Documents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 Form"/>
      <sheetName val="Doc Prep Request 1"/>
      <sheetName val="Doc Prep Request 2"/>
      <sheetName val="Doc Prep Request Guidance LOC"/>
      <sheetName val="Checklist 1"/>
      <sheetName val="Checklist 2"/>
      <sheetName val="Loan Application Request"/>
      <sheetName val="R.E.D.S"/>
      <sheetName val="PDS"/>
      <sheetName val="Data Libr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4">
          <cell r="A24" t="str">
            <v>HMDA Reportable</v>
          </cell>
        </row>
        <row r="25">
          <cell r="A25" t="str">
            <v>CRA Reportable - 01</v>
          </cell>
        </row>
        <row r="26">
          <cell r="A26" t="str">
            <v>CRA Reportable - 02</v>
          </cell>
        </row>
        <row r="27">
          <cell r="A27" t="str">
            <v>CRA Reportable - 03</v>
          </cell>
        </row>
        <row r="28">
          <cell r="A28" t="str">
            <v>CRA Reportable - 04</v>
          </cell>
        </row>
        <row r="29">
          <cell r="A29" t="str">
            <v>CRA Reportable - 05</v>
          </cell>
        </row>
        <row r="30">
          <cell r="A30" t="str">
            <v>CRA Reportable - 06</v>
          </cell>
        </row>
        <row r="31">
          <cell r="A31" t="str">
            <v>CRA Reportable - 07</v>
          </cell>
        </row>
        <row r="32">
          <cell r="A32" t="str">
            <v>CRA Reportable - 08</v>
          </cell>
        </row>
        <row r="33">
          <cell r="A33" t="str">
            <v>CRA Reportable - 09</v>
          </cell>
        </row>
        <row r="34">
          <cell r="A34" t="str">
            <v>HMDA &amp; CRA Reportable</v>
          </cell>
        </row>
        <row r="35">
          <cell r="A35" t="str">
            <v>Community Development Loan</v>
          </cell>
        </row>
        <row r="36">
          <cell r="A36" t="str">
            <v>Not Government Reportable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Review"/>
      <sheetName val="RE Codes"/>
      <sheetName val="NAICS"/>
    </sheetNames>
    <sheetDataSet>
      <sheetData sheetId="0">
        <row r="4">
          <cell r="C4" t="str">
            <v>Commercial Loans &amp; Leases</v>
          </cell>
        </row>
      </sheetData>
      <sheetData sheetId="1">
        <row r="3">
          <cell r="B3">
            <v>110</v>
          </cell>
        </row>
        <row r="7">
          <cell r="B7">
            <v>0</v>
          </cell>
        </row>
        <row r="8">
          <cell r="B8">
            <v>640000</v>
          </cell>
        </row>
        <row r="9">
          <cell r="B9">
            <v>650000</v>
          </cell>
        </row>
        <row r="10">
          <cell r="B10">
            <v>660000</v>
          </cell>
        </row>
        <row r="11">
          <cell r="B11">
            <v>670000</v>
          </cell>
        </row>
        <row r="12">
          <cell r="B12">
            <v>680000</v>
          </cell>
        </row>
        <row r="13">
          <cell r="B13">
            <v>690000</v>
          </cell>
        </row>
        <row r="14">
          <cell r="B14">
            <v>730000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2">
        <row r="2">
          <cell r="A2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showGridLines="0" tabSelected="1" topLeftCell="A12" workbookViewId="0">
      <selection activeCell="E13" sqref="E13"/>
    </sheetView>
  </sheetViews>
  <sheetFormatPr baseColWidth="10" defaultColWidth="8.83203125" defaultRowHeight="15"/>
  <cols>
    <col min="1" max="1" width="42.1640625" style="94" customWidth="1"/>
    <col min="2" max="2" width="18.5" style="94" customWidth="1"/>
    <col min="3" max="3" width="2.5" style="94" customWidth="1"/>
    <col min="4" max="4" width="21.6640625" style="94" customWidth="1"/>
    <col min="5" max="5" width="10" style="94" customWidth="1"/>
    <col min="6" max="6" width="15.5" style="94" customWidth="1"/>
    <col min="7" max="7" width="1.33203125" style="94" customWidth="1"/>
    <col min="8" max="8" width="25.6640625" style="94" bestFit="1" customWidth="1"/>
    <col min="9" max="9" width="13.5" style="94" customWidth="1"/>
    <col min="10" max="10" width="13.6640625" style="94" customWidth="1"/>
    <col min="11" max="11" width="14.5" style="94" customWidth="1"/>
    <col min="12" max="12" width="15" style="94" customWidth="1"/>
    <col min="13" max="16" width="19.1640625" style="94" customWidth="1"/>
    <col min="17" max="16384" width="8.83203125" style="94"/>
  </cols>
  <sheetData>
    <row r="1" spans="1:16">
      <c r="A1" s="93"/>
    </row>
    <row r="2" spans="1:16">
      <c r="A2" s="9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4" spans="1:16">
      <c r="A4" s="96">
        <f ca="1">TODAY()</f>
        <v>43563</v>
      </c>
    </row>
    <row r="6" spans="1:16">
      <c r="A6" s="93" t="s">
        <v>84</v>
      </c>
    </row>
    <row r="7" spans="1:16">
      <c r="A7" s="93" t="s">
        <v>64</v>
      </c>
      <c r="B7" s="97"/>
    </row>
    <row r="8" spans="1:16">
      <c r="A8" s="93" t="s">
        <v>0</v>
      </c>
      <c r="B8" s="98"/>
    </row>
    <row r="9" spans="1:16">
      <c r="A9" s="93" t="s">
        <v>1</v>
      </c>
      <c r="B9" s="99"/>
    </row>
    <row r="10" spans="1:16">
      <c r="A10" s="93" t="s">
        <v>66</v>
      </c>
      <c r="B10" s="98"/>
      <c r="D10" s="93"/>
    </row>
    <row r="11" spans="1:16" ht="12.75" customHeight="1">
      <c r="A11" s="93" t="s">
        <v>2</v>
      </c>
      <c r="B11" s="99"/>
      <c r="D11" s="93"/>
    </row>
    <row r="12" spans="1:16">
      <c r="A12" s="93"/>
    </row>
    <row r="13" spans="1:16">
      <c r="A13" s="100" t="s">
        <v>3</v>
      </c>
      <c r="B13" s="101" t="s">
        <v>4</v>
      </c>
      <c r="D13" s="101" t="s">
        <v>86</v>
      </c>
    </row>
    <row r="14" spans="1:16">
      <c r="A14" s="102" t="s">
        <v>5</v>
      </c>
      <c r="B14" s="103">
        <v>150000</v>
      </c>
      <c r="D14" s="103"/>
    </row>
    <row r="15" spans="1:16">
      <c r="A15" s="104" t="s">
        <v>6</v>
      </c>
      <c r="B15" s="103">
        <v>3781833</v>
      </c>
      <c r="D15" s="103">
        <f t="shared" ref="D15:D20" si="0">B15*0.95</f>
        <v>3592741.3499999996</v>
      </c>
    </row>
    <row r="16" spans="1:16">
      <c r="A16" s="104" t="s">
        <v>67</v>
      </c>
      <c r="B16" s="103">
        <f>3950+9875+19750+9875+2840+7100+14200+7100+2980+7450+14900+7450+4600+10150+20300+10150</f>
        <v>152670</v>
      </c>
      <c r="D16" s="103">
        <f t="shared" si="0"/>
        <v>145036.5</v>
      </c>
    </row>
    <row r="17" spans="1:7">
      <c r="A17" s="104" t="s">
        <v>70</v>
      </c>
      <c r="B17" s="103">
        <f>12600+39500+28400+29800+40600+1260+3150+6300+3150+400000</f>
        <v>564760</v>
      </c>
      <c r="D17" s="103">
        <f t="shared" si="0"/>
        <v>536522</v>
      </c>
    </row>
    <row r="18" spans="1:7">
      <c r="A18" s="104" t="s">
        <v>85</v>
      </c>
      <c r="B18" s="103">
        <f>B11*SUM(Operations!C11:C15)</f>
        <v>0</v>
      </c>
      <c r="D18" s="103">
        <f t="shared" si="0"/>
        <v>0</v>
      </c>
      <c r="F18" s="105"/>
    </row>
    <row r="19" spans="1:7">
      <c r="A19" s="104" t="s">
        <v>7</v>
      </c>
      <c r="B19" s="103">
        <f>B15*0.08</f>
        <v>302546.64</v>
      </c>
      <c r="D19" s="103">
        <f t="shared" si="0"/>
        <v>287419.30800000002</v>
      </c>
    </row>
    <row r="20" spans="1:7">
      <c r="A20" s="104" t="s">
        <v>87</v>
      </c>
      <c r="B20" s="103">
        <f>B15*0.07+250000</f>
        <v>514728.31</v>
      </c>
      <c r="D20" s="103">
        <f t="shared" si="0"/>
        <v>488991.89449999999</v>
      </c>
    </row>
    <row r="21" spans="1:7">
      <c r="A21" s="104" t="s">
        <v>8</v>
      </c>
      <c r="B21" s="103">
        <v>25000</v>
      </c>
      <c r="D21" s="106">
        <v>0</v>
      </c>
      <c r="F21" s="94" t="s">
        <v>12</v>
      </c>
    </row>
    <row r="22" spans="1:7">
      <c r="A22" s="104" t="s">
        <v>9</v>
      </c>
      <c r="B22" s="106">
        <f>D22</f>
        <v>757606.65787500003</v>
      </c>
      <c r="D22" s="106">
        <f>0.15*SUM(D14:D20)</f>
        <v>757606.65787500003</v>
      </c>
    </row>
    <row r="23" spans="1:7" ht="16" thickBot="1">
      <c r="A23" s="107" t="s">
        <v>11</v>
      </c>
      <c r="B23" s="108">
        <f>SUM(B14:B22)</f>
        <v>6249144.6078749988</v>
      </c>
      <c r="D23" s="108">
        <f>SUM(D15:D22)</f>
        <v>5808317.7103749998</v>
      </c>
    </row>
    <row r="24" spans="1:7">
      <c r="A24" s="109"/>
      <c r="B24" s="110"/>
      <c r="C24" s="110"/>
    </row>
    <row r="25" spans="1:7">
      <c r="A25" s="111" t="s">
        <v>13</v>
      </c>
      <c r="B25" s="110"/>
      <c r="C25" s="112"/>
      <c r="D25" s="113"/>
      <c r="F25" s="105"/>
    </row>
    <row r="26" spans="1:7">
      <c r="A26" s="114" t="s">
        <v>14</v>
      </c>
      <c r="B26" s="115">
        <f>B23-SUM(B27:B31)</f>
        <v>4112062.4937859364</v>
      </c>
      <c r="C26" s="116"/>
      <c r="F26" s="117"/>
    </row>
    <row r="27" spans="1:7">
      <c r="A27" s="114" t="s">
        <v>68</v>
      </c>
      <c r="B27" s="115">
        <f>D37</f>
        <v>566310.97676156252</v>
      </c>
      <c r="C27" s="116"/>
    </row>
    <row r="28" spans="1:7">
      <c r="A28" s="114" t="s">
        <v>15</v>
      </c>
      <c r="B28" s="115">
        <f>D38</f>
        <v>813164.4794525</v>
      </c>
      <c r="C28" s="116"/>
      <c r="D28" s="118"/>
      <c r="G28" s="97"/>
    </row>
    <row r="29" spans="1:7">
      <c r="A29" s="114" t="s">
        <v>83</v>
      </c>
      <c r="B29" s="115">
        <f>D39</f>
        <v>0</v>
      </c>
      <c r="C29" s="116"/>
      <c r="D29" s="118"/>
      <c r="G29" s="97"/>
    </row>
    <row r="30" spans="1:7">
      <c r="A30" s="114" t="s">
        <v>69</v>
      </c>
      <c r="B30" s="115">
        <v>50000</v>
      </c>
      <c r="C30" s="116"/>
      <c r="G30" s="97"/>
    </row>
    <row r="31" spans="1:7" ht="13.5" customHeight="1">
      <c r="A31" s="114" t="s">
        <v>16</v>
      </c>
      <c r="B31" s="115">
        <f>D22-50000</f>
        <v>707606.65787500003</v>
      </c>
      <c r="C31" s="116"/>
      <c r="G31" s="97"/>
    </row>
    <row r="32" spans="1:7" ht="19.5" customHeight="1" thickBot="1">
      <c r="A32" s="119" t="s">
        <v>17</v>
      </c>
      <c r="B32" s="108">
        <f>SUM(B26:B31)</f>
        <v>6249144.6078749988</v>
      </c>
      <c r="C32" s="112"/>
      <c r="G32" s="97"/>
    </row>
    <row r="33" spans="1:8" ht="12" customHeight="1">
      <c r="A33" s="120"/>
      <c r="B33" s="112"/>
      <c r="C33" s="121"/>
      <c r="F33" s="122"/>
      <c r="G33" s="97"/>
    </row>
    <row r="34" spans="1:8" ht="12" customHeight="1">
      <c r="A34" s="123"/>
      <c r="B34" s="124"/>
      <c r="C34" s="112"/>
      <c r="D34" s="125"/>
      <c r="F34" s="122"/>
      <c r="G34" s="97"/>
    </row>
    <row r="35" spans="1:8" ht="12" customHeight="1">
      <c r="A35" s="126"/>
      <c r="B35" s="127"/>
      <c r="C35" s="121"/>
      <c r="F35" s="117"/>
      <c r="G35" s="97"/>
    </row>
    <row r="36" spans="1:8" ht="22.5" customHeight="1">
      <c r="A36" s="109" t="s">
        <v>18</v>
      </c>
      <c r="B36" s="106"/>
      <c r="C36" s="110"/>
      <c r="G36" s="97"/>
      <c r="H36" s="97"/>
    </row>
    <row r="37" spans="1:8">
      <c r="A37" s="128" t="s">
        <v>65</v>
      </c>
      <c r="B37" s="106" t="s">
        <v>79</v>
      </c>
      <c r="D37" s="106">
        <f>D23*0.15*0.65</f>
        <v>566310.97676156252</v>
      </c>
      <c r="G37" s="97"/>
      <c r="H37" s="97"/>
    </row>
    <row r="38" spans="1:8">
      <c r="A38" s="104" t="s">
        <v>15</v>
      </c>
      <c r="B38" s="106" t="s">
        <v>78</v>
      </c>
      <c r="D38" s="106">
        <f>D23*0.2*0.7</f>
        <v>813164.4794525</v>
      </c>
      <c r="H38" s="97"/>
    </row>
    <row r="39" spans="1:8" ht="15" customHeight="1">
      <c r="A39" s="104" t="s">
        <v>77</v>
      </c>
      <c r="B39" s="106" t="s">
        <v>19</v>
      </c>
      <c r="D39" s="129">
        <f>B42*0.39*0.85</f>
        <v>0</v>
      </c>
      <c r="H39" s="97"/>
    </row>
    <row r="40" spans="1:8" ht="16" thickBot="1">
      <c r="A40" s="107" t="s">
        <v>20</v>
      </c>
      <c r="B40" s="130"/>
      <c r="D40" s="108">
        <f>SUM(D37:D39)</f>
        <v>1379475.4562140624</v>
      </c>
    </row>
    <row r="41" spans="1:8">
      <c r="A41" s="131"/>
    </row>
    <row r="42" spans="1:8">
      <c r="A42" s="132" t="s">
        <v>82</v>
      </c>
      <c r="B42" s="99">
        <v>0</v>
      </c>
    </row>
    <row r="43" spans="1:8" ht="30" customHeight="1">
      <c r="A43" s="133"/>
      <c r="B43" s="135"/>
    </row>
    <row r="44" spans="1:8">
      <c r="B44" s="13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4"/>
  <sheetViews>
    <sheetView showGridLines="0" topLeftCell="A10" zoomScale="85" zoomScaleNormal="85" zoomScalePageLayoutView="85" workbookViewId="0">
      <selection activeCell="E31" sqref="E31"/>
    </sheetView>
  </sheetViews>
  <sheetFormatPr baseColWidth="10" defaultColWidth="8.83203125" defaultRowHeight="15" outlineLevelRow="1"/>
  <cols>
    <col min="1" max="1" width="31.5" customWidth="1"/>
    <col min="2" max="2" width="19.33203125" customWidth="1"/>
    <col min="3" max="3" width="11.5" customWidth="1"/>
    <col min="4" max="4" width="13.83203125" customWidth="1"/>
    <col min="5" max="5" width="14" bestFit="1" customWidth="1"/>
    <col min="6" max="7" width="13.83203125" customWidth="1"/>
    <col min="8" max="8" width="14.83203125" customWidth="1"/>
    <col min="9" max="10" width="13.5" customWidth="1"/>
    <col min="11" max="11" width="14.33203125" customWidth="1"/>
    <col min="12" max="14" width="13" bestFit="1" customWidth="1"/>
    <col min="15" max="19" width="12.5" hidden="1" customWidth="1"/>
  </cols>
  <sheetData>
    <row r="1" spans="1:16">
      <c r="A1" s="1"/>
    </row>
    <row r="2" spans="1:16" ht="20.25" customHeight="1">
      <c r="A2" s="1"/>
      <c r="B2" s="1"/>
      <c r="C2" s="1"/>
      <c r="J2" s="89"/>
    </row>
    <row r="3" spans="1:16" ht="18" customHeight="1"/>
    <row r="5" spans="1:16">
      <c r="F5" s="91"/>
    </row>
    <row r="6" spans="1:16">
      <c r="F6" s="5"/>
      <c r="G6" s="71"/>
      <c r="H6" s="2" t="s">
        <v>14</v>
      </c>
      <c r="I6" s="3"/>
    </row>
    <row r="7" spans="1:16">
      <c r="C7" s="26"/>
      <c r="D7" s="26"/>
      <c r="E7" s="26"/>
      <c r="F7" s="5"/>
      <c r="G7" s="71"/>
      <c r="H7" s="6" t="s">
        <v>22</v>
      </c>
      <c r="I7" s="7">
        <f>PV(I8,I9,E50)</f>
        <v>4112062.493785941</v>
      </c>
    </row>
    <row r="8" spans="1:16">
      <c r="F8" s="88"/>
      <c r="H8" s="6" t="s">
        <v>24</v>
      </c>
      <c r="I8" s="10">
        <v>5.7500000000000002E-2</v>
      </c>
      <c r="K8" s="21"/>
      <c r="M8" s="22"/>
      <c r="P8" s="23"/>
    </row>
    <row r="9" spans="1:16">
      <c r="F9" s="19"/>
      <c r="H9" s="13" t="s">
        <v>25</v>
      </c>
      <c r="I9" s="14">
        <v>25</v>
      </c>
    </row>
    <row r="10" spans="1:16">
      <c r="A10" s="83" t="s">
        <v>73</v>
      </c>
      <c r="B10" s="24"/>
      <c r="C10" s="24"/>
      <c r="D10" s="24"/>
      <c r="E10" s="84" t="s">
        <v>21</v>
      </c>
      <c r="J10" s="20"/>
    </row>
    <row r="11" spans="1:16" ht="16.5" customHeight="1">
      <c r="A11" s="25" t="s">
        <v>71</v>
      </c>
      <c r="B11" s="8"/>
      <c r="C11" s="9"/>
      <c r="D11" s="70"/>
      <c r="E11" s="12">
        <v>5000</v>
      </c>
      <c r="J11" s="20"/>
    </row>
    <row r="12" spans="1:16" ht="15" customHeight="1">
      <c r="A12" s="11" t="s">
        <v>75</v>
      </c>
      <c r="B12" s="8"/>
      <c r="C12" s="8"/>
      <c r="D12" s="8"/>
      <c r="E12" s="12">
        <v>5000</v>
      </c>
      <c r="J12" s="20"/>
    </row>
    <row r="13" spans="1:16" ht="15" customHeight="1">
      <c r="A13" s="11" t="s">
        <v>72</v>
      </c>
      <c r="E13" s="12">
        <v>81000</v>
      </c>
      <c r="J13" s="20"/>
    </row>
    <row r="14" spans="1:16" ht="15" customHeight="1">
      <c r="A14" s="11" t="s">
        <v>74</v>
      </c>
      <c r="E14" s="12">
        <v>5000</v>
      </c>
      <c r="J14" s="20"/>
      <c r="L14" s="5"/>
    </row>
    <row r="15" spans="1:16" ht="15" customHeight="1">
      <c r="A15" s="11" t="s">
        <v>76</v>
      </c>
      <c r="C15" s="9"/>
      <c r="D15" s="92"/>
      <c r="E15" s="12">
        <v>3600000</v>
      </c>
      <c r="J15" s="20"/>
    </row>
    <row r="16" spans="1:16">
      <c r="A16" s="15"/>
      <c r="B16" s="16"/>
      <c r="C16" s="16"/>
      <c r="D16" s="17" t="s">
        <v>23</v>
      </c>
      <c r="E16" s="18">
        <v>0.03</v>
      </c>
      <c r="G16" s="67"/>
      <c r="J16" s="20"/>
    </row>
    <row r="17" spans="1:19">
      <c r="E17" s="27"/>
    </row>
    <row r="18" spans="1:19" ht="16">
      <c r="A18" s="82" t="s">
        <v>26</v>
      </c>
      <c r="B18" s="16"/>
      <c r="C18" s="85" t="s">
        <v>27</v>
      </c>
      <c r="D18" s="86" t="s">
        <v>28</v>
      </c>
      <c r="E18" s="87">
        <v>1</v>
      </c>
      <c r="F18" s="87">
        <v>2</v>
      </c>
      <c r="G18" s="87">
        <v>3</v>
      </c>
      <c r="H18" s="87">
        <v>4</v>
      </c>
      <c r="I18" s="87">
        <v>5</v>
      </c>
      <c r="J18" s="87">
        <v>6</v>
      </c>
      <c r="K18" s="87">
        <v>7</v>
      </c>
      <c r="L18" s="87">
        <v>8</v>
      </c>
      <c r="M18" s="87">
        <v>9</v>
      </c>
      <c r="N18" s="87">
        <v>10</v>
      </c>
      <c r="O18" s="28">
        <v>11</v>
      </c>
      <c r="P18" s="28">
        <v>12</v>
      </c>
      <c r="Q18" s="28">
        <v>13</v>
      </c>
      <c r="R18" s="28">
        <v>14</v>
      </c>
      <c r="S18" s="28">
        <v>15</v>
      </c>
    </row>
    <row r="20" spans="1:19">
      <c r="A20" t="s">
        <v>29</v>
      </c>
      <c r="E20" s="29">
        <f>SUM(E11:E15)</f>
        <v>3696000</v>
      </c>
      <c r="F20" s="29">
        <f>E20*(1+$E$16)</f>
        <v>3806880</v>
      </c>
      <c r="G20" s="29">
        <f t="shared" ref="G20:N20" si="0">F20*(1+$E$16)</f>
        <v>3921086.4</v>
      </c>
      <c r="H20" s="29">
        <f t="shared" si="0"/>
        <v>4038718.9920000001</v>
      </c>
      <c r="I20" s="29">
        <f t="shared" si="0"/>
        <v>4159880.5617600004</v>
      </c>
      <c r="J20" s="29">
        <f t="shared" si="0"/>
        <v>4284676.9786128001</v>
      </c>
      <c r="K20" s="29">
        <f t="shared" si="0"/>
        <v>4413217.2879711846</v>
      </c>
      <c r="L20" s="29">
        <f t="shared" si="0"/>
        <v>4545613.8066103207</v>
      </c>
      <c r="M20" s="29">
        <f t="shared" si="0"/>
        <v>4681982.2208086308</v>
      </c>
      <c r="N20" s="29">
        <f t="shared" si="0"/>
        <v>4822441.6874328898</v>
      </c>
      <c r="O20" s="29">
        <f>N20*(1+$E$12)</f>
        <v>24117030878.851883</v>
      </c>
      <c r="P20" s="29">
        <f>O20*(1+$E$12)</f>
        <v>120609271425138.27</v>
      </c>
      <c r="Q20" s="29">
        <f>P20*(1+$E$12)</f>
        <v>6.0316696639711642E+17</v>
      </c>
      <c r="R20" s="29">
        <f>Q20*(1+$E$12)</f>
        <v>3.0164379989519793E+21</v>
      </c>
      <c r="S20" s="29">
        <f>R20*(1+$E$12)</f>
        <v>1.5085206432758849E+25</v>
      </c>
    </row>
    <row r="21" spans="1:19">
      <c r="A21" s="30" t="s">
        <v>80</v>
      </c>
      <c r="B21" s="16"/>
      <c r="C21" s="16"/>
      <c r="D21" s="16"/>
      <c r="E21" s="31">
        <f>-(E20)*0.1</f>
        <v>-369600</v>
      </c>
      <c r="F21" s="31">
        <f t="shared" ref="F21:S21" si="1">-(F20)*0.1</f>
        <v>-380688</v>
      </c>
      <c r="G21" s="31">
        <f t="shared" si="1"/>
        <v>-392108.64</v>
      </c>
      <c r="H21" s="31">
        <f t="shared" si="1"/>
        <v>-403871.89920000004</v>
      </c>
      <c r="I21" s="31">
        <f t="shared" si="1"/>
        <v>-415988.05617600004</v>
      </c>
      <c r="J21" s="31">
        <f t="shared" si="1"/>
        <v>-428467.69786128006</v>
      </c>
      <c r="K21" s="31">
        <f t="shared" si="1"/>
        <v>-441321.72879711847</v>
      </c>
      <c r="L21" s="31">
        <f t="shared" si="1"/>
        <v>-454561.3806610321</v>
      </c>
      <c r="M21" s="31">
        <f t="shared" si="1"/>
        <v>-468198.22208086308</v>
      </c>
      <c r="N21" s="31">
        <f t="shared" si="1"/>
        <v>-482244.16874328902</v>
      </c>
      <c r="O21" s="31">
        <f t="shared" si="1"/>
        <v>-2411703087.8851886</v>
      </c>
      <c r="P21" s="31">
        <f t="shared" si="1"/>
        <v>-12060927142513.828</v>
      </c>
      <c r="Q21" s="31">
        <f t="shared" si="1"/>
        <v>-6.0316696639711648E+16</v>
      </c>
      <c r="R21" s="31">
        <f t="shared" si="1"/>
        <v>-3.0164379989519794E+20</v>
      </c>
      <c r="S21" s="31">
        <f t="shared" si="1"/>
        <v>-1.5085206432758849E+24</v>
      </c>
    </row>
    <row r="22" spans="1:19">
      <c r="A22" s="32" t="s">
        <v>30</v>
      </c>
      <c r="E22" s="9">
        <f>E20+E21</f>
        <v>3326400</v>
      </c>
      <c r="F22" s="9">
        <f t="shared" ref="F22:S22" si="2">F20+F21</f>
        <v>3426192</v>
      </c>
      <c r="G22" s="9">
        <f t="shared" si="2"/>
        <v>3528977.76</v>
      </c>
      <c r="H22" s="9">
        <f t="shared" si="2"/>
        <v>3634847.0928000002</v>
      </c>
      <c r="I22" s="9">
        <f t="shared" si="2"/>
        <v>3743892.5055840006</v>
      </c>
      <c r="J22" s="9">
        <f t="shared" si="2"/>
        <v>3856209.2807515198</v>
      </c>
      <c r="K22" s="9">
        <f t="shared" si="2"/>
        <v>3971895.5591740659</v>
      </c>
      <c r="L22" s="9">
        <f t="shared" si="2"/>
        <v>4091052.4259492885</v>
      </c>
      <c r="M22" s="9">
        <f t="shared" si="2"/>
        <v>4213783.9987277677</v>
      </c>
      <c r="N22" s="9">
        <f t="shared" si="2"/>
        <v>4340197.5186896008</v>
      </c>
      <c r="O22" s="9">
        <f t="shared" si="2"/>
        <v>21705327790.966694</v>
      </c>
      <c r="P22" s="9">
        <f t="shared" si="2"/>
        <v>108548344282624.44</v>
      </c>
      <c r="Q22" s="9">
        <f t="shared" si="2"/>
        <v>5.428502697574048E+17</v>
      </c>
      <c r="R22" s="9">
        <f t="shared" si="2"/>
        <v>2.7147941990567814E+21</v>
      </c>
      <c r="S22" s="9">
        <f t="shared" si="2"/>
        <v>1.3576685789482966E+25</v>
      </c>
    </row>
    <row r="23" spans="1:19">
      <c r="A23" s="3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>
      <c r="A24" s="33" t="s">
        <v>31</v>
      </c>
      <c r="B24" s="16"/>
      <c r="C24" s="16"/>
      <c r="D24" s="16"/>
      <c r="E24" s="31">
        <f>E22</f>
        <v>3326400</v>
      </c>
      <c r="F24" s="31">
        <f t="shared" ref="F24:R24" si="3">F22</f>
        <v>3426192</v>
      </c>
      <c r="G24" s="31">
        <f t="shared" si="3"/>
        <v>3528977.76</v>
      </c>
      <c r="H24" s="31">
        <f t="shared" si="3"/>
        <v>3634847.0928000002</v>
      </c>
      <c r="I24" s="31">
        <f t="shared" si="3"/>
        <v>3743892.5055840006</v>
      </c>
      <c r="J24" s="31">
        <f t="shared" si="3"/>
        <v>3856209.2807515198</v>
      </c>
      <c r="K24" s="31">
        <f t="shared" si="3"/>
        <v>3971895.5591740659</v>
      </c>
      <c r="L24" s="31">
        <f t="shared" si="3"/>
        <v>4091052.4259492885</v>
      </c>
      <c r="M24" s="31">
        <f t="shared" si="3"/>
        <v>4213783.9987277677</v>
      </c>
      <c r="N24" s="31">
        <f t="shared" si="3"/>
        <v>4340197.5186896008</v>
      </c>
      <c r="O24" s="31">
        <f t="shared" si="3"/>
        <v>21705327790.966694</v>
      </c>
      <c r="P24" s="31">
        <f t="shared" si="3"/>
        <v>108548344282624.44</v>
      </c>
      <c r="Q24" s="31">
        <f t="shared" si="3"/>
        <v>5.428502697574048E+17</v>
      </c>
      <c r="R24" s="31">
        <f t="shared" si="3"/>
        <v>2.7147941990567814E+21</v>
      </c>
      <c r="S24" s="31" t="e">
        <f>#REF!+S22</f>
        <v>#REF!</v>
      </c>
    </row>
    <row r="25" spans="1:19">
      <c r="A25" s="34"/>
    </row>
    <row r="26" spans="1:19" s="36" customFormat="1">
      <c r="A26" s="35" t="s">
        <v>32</v>
      </c>
    </row>
    <row r="27" spans="1:19" s="42" customFormat="1" ht="14">
      <c r="A27" s="37"/>
      <c r="B27" s="38"/>
      <c r="C27" s="38"/>
      <c r="D27" s="39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s="42" customFormat="1" outlineLevel="1">
      <c r="A28" s="43" t="s">
        <v>33</v>
      </c>
      <c r="B28" s="44"/>
      <c r="C28" s="44"/>
      <c r="D28" s="45"/>
      <c r="E28" s="46">
        <v>5000</v>
      </c>
      <c r="F28" s="47">
        <f>E28*1.02</f>
        <v>5100</v>
      </c>
      <c r="G28" s="47">
        <f>F28*1.02</f>
        <v>5202</v>
      </c>
      <c r="H28" s="47">
        <f t="shared" ref="H28:S28" si="4">G28*1.02</f>
        <v>5306.04</v>
      </c>
      <c r="I28" s="47">
        <f>H28*1.02</f>
        <v>5412.1607999999997</v>
      </c>
      <c r="J28" s="47">
        <f t="shared" si="4"/>
        <v>5520.4040159999995</v>
      </c>
      <c r="K28" s="47">
        <f t="shared" si="4"/>
        <v>5630.8120963199999</v>
      </c>
      <c r="L28" s="47">
        <f t="shared" si="4"/>
        <v>5743.4283382464</v>
      </c>
      <c r="M28" s="47">
        <f t="shared" si="4"/>
        <v>5858.2969050113279</v>
      </c>
      <c r="N28" s="47">
        <f t="shared" si="4"/>
        <v>5975.4628431115543</v>
      </c>
      <c r="O28" s="41">
        <f t="shared" si="4"/>
        <v>6094.9720999737856</v>
      </c>
      <c r="P28" s="41">
        <f t="shared" si="4"/>
        <v>6216.8715419732616</v>
      </c>
      <c r="Q28" s="41">
        <f t="shared" si="4"/>
        <v>6341.2089728127266</v>
      </c>
      <c r="R28" s="41">
        <f t="shared" si="4"/>
        <v>6468.0331522689812</v>
      </c>
      <c r="S28" s="41">
        <f t="shared" si="4"/>
        <v>6597.3938153143608</v>
      </c>
    </row>
    <row r="29" spans="1:19" s="42" customFormat="1" outlineLevel="1">
      <c r="A29" s="44" t="s">
        <v>34</v>
      </c>
      <c r="B29" s="44"/>
      <c r="C29" s="44"/>
      <c r="D29" s="45"/>
      <c r="E29" s="47">
        <v>10000</v>
      </c>
      <c r="F29" s="47">
        <f>E29*1.03</f>
        <v>10300</v>
      </c>
      <c r="G29" s="47">
        <f>F29*1.03</f>
        <v>10609</v>
      </c>
      <c r="H29" s="47">
        <f t="shared" ref="H29:N29" si="5">G29*1.03</f>
        <v>10927.27</v>
      </c>
      <c r="I29" s="47">
        <f>H29*1.03</f>
        <v>11255.088100000001</v>
      </c>
      <c r="J29" s="47">
        <f t="shared" si="5"/>
        <v>11592.740743</v>
      </c>
      <c r="K29" s="47">
        <f t="shared" si="5"/>
        <v>11940.52296529</v>
      </c>
      <c r="L29" s="47">
        <f t="shared" si="5"/>
        <v>12298.7386542487</v>
      </c>
      <c r="M29" s="47">
        <f t="shared" si="5"/>
        <v>12667.700813876161</v>
      </c>
      <c r="N29" s="47">
        <f t="shared" si="5"/>
        <v>13047.731838292446</v>
      </c>
      <c r="O29" s="41">
        <f>N29*1.03</f>
        <v>13439.163793441219</v>
      </c>
      <c r="P29" s="41">
        <f>O29*1.03</f>
        <v>13842.338707244457</v>
      </c>
      <c r="Q29" s="41">
        <f>P29*1.03</f>
        <v>14257.60886846179</v>
      </c>
      <c r="R29" s="41">
        <f>Q29*1.03</f>
        <v>14685.337134515645</v>
      </c>
      <c r="S29" s="41">
        <f>R29*1.03</f>
        <v>15125.897248551115</v>
      </c>
    </row>
    <row r="30" spans="1:19" s="42" customFormat="1" outlineLevel="1">
      <c r="A30" s="44" t="s">
        <v>81</v>
      </c>
      <c r="B30" s="44"/>
      <c r="C30" s="44"/>
      <c r="D30" s="45"/>
      <c r="E30" s="47">
        <v>1300000</v>
      </c>
      <c r="F30" s="47">
        <f>E30*1.03</f>
        <v>1339000</v>
      </c>
      <c r="G30" s="47">
        <f>F30*1.03</f>
        <v>1379170</v>
      </c>
      <c r="H30" s="47">
        <f t="shared" ref="H30" si="6">G30*1.03</f>
        <v>1420545.1</v>
      </c>
      <c r="I30" s="47">
        <f>H30*1.03</f>
        <v>1463161.4530000002</v>
      </c>
      <c r="J30" s="47">
        <f t="shared" ref="J30" si="7">I30*1.03</f>
        <v>1507056.2965900002</v>
      </c>
      <c r="K30" s="47">
        <f t="shared" ref="K30" si="8">J30*1.03</f>
        <v>1552267.9854877002</v>
      </c>
      <c r="L30" s="47">
        <f t="shared" ref="L30" si="9">K30*1.03</f>
        <v>1598836.0250523312</v>
      </c>
      <c r="M30" s="47">
        <f t="shared" ref="M30" si="10">L30*1.03</f>
        <v>1646801.1058039011</v>
      </c>
      <c r="N30" s="47">
        <f t="shared" ref="N30" si="11">M30*1.03</f>
        <v>1696205.1389780182</v>
      </c>
      <c r="O30" s="41"/>
      <c r="P30" s="41"/>
      <c r="Q30" s="41"/>
      <c r="R30" s="41"/>
      <c r="S30" s="41"/>
    </row>
    <row r="31" spans="1:19" s="42" customFormat="1" outlineLevel="1">
      <c r="A31" s="44" t="s">
        <v>35</v>
      </c>
      <c r="B31" s="44"/>
      <c r="C31" s="44"/>
      <c r="D31" s="45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1"/>
      <c r="P31" s="41"/>
      <c r="Q31" s="41"/>
      <c r="R31" s="41"/>
      <c r="S31" s="41"/>
    </row>
    <row r="32" spans="1:19" s="42" customFormat="1" outlineLevel="1">
      <c r="A32" s="48"/>
      <c r="B32" s="49" t="s">
        <v>36</v>
      </c>
      <c r="C32" s="49"/>
      <c r="D32" s="45">
        <v>0.03</v>
      </c>
      <c r="E32" s="47">
        <v>8000</v>
      </c>
      <c r="F32" s="47">
        <f>E32*(1+$D$32)</f>
        <v>8240</v>
      </c>
      <c r="G32" s="47">
        <f>F32*1.03</f>
        <v>8487.2000000000007</v>
      </c>
      <c r="H32" s="47">
        <f t="shared" ref="H32:S33" si="12">G32*1.03</f>
        <v>8741.8160000000007</v>
      </c>
      <c r="I32" s="47">
        <f>H32*1.03</f>
        <v>9004.0704800000003</v>
      </c>
      <c r="J32" s="47">
        <f t="shared" si="12"/>
        <v>9274.1925944000013</v>
      </c>
      <c r="K32" s="47">
        <f t="shared" si="12"/>
        <v>9552.4183722320013</v>
      </c>
      <c r="L32" s="47">
        <f t="shared" si="12"/>
        <v>9838.990923398962</v>
      </c>
      <c r="M32" s="47">
        <f t="shared" si="12"/>
        <v>10134.16065110093</v>
      </c>
      <c r="N32" s="47">
        <f t="shared" si="12"/>
        <v>10438.185470633958</v>
      </c>
      <c r="O32" s="41">
        <f t="shared" si="12"/>
        <v>10751.331034752977</v>
      </c>
      <c r="P32" s="41">
        <f t="shared" si="12"/>
        <v>11073.870965795566</v>
      </c>
      <c r="Q32" s="41">
        <f t="shared" si="12"/>
        <v>11406.087094769433</v>
      </c>
      <c r="R32" s="41">
        <f t="shared" si="12"/>
        <v>11748.269707612517</v>
      </c>
      <c r="S32" s="41">
        <f t="shared" si="12"/>
        <v>12100.717798840893</v>
      </c>
    </row>
    <row r="33" spans="1:21" s="42" customFormat="1" outlineLevel="1">
      <c r="A33" s="48"/>
      <c r="B33" s="49" t="s">
        <v>37</v>
      </c>
      <c r="C33" s="49"/>
      <c r="D33" s="45"/>
      <c r="E33" s="47">
        <v>5000</v>
      </c>
      <c r="F33" s="47">
        <f>E33*(1+$D$32)</f>
        <v>5150</v>
      </c>
      <c r="G33" s="47">
        <f>F33*1.03</f>
        <v>5304.5</v>
      </c>
      <c r="H33" s="47">
        <f t="shared" si="12"/>
        <v>5463.6350000000002</v>
      </c>
      <c r="I33" s="47">
        <f>H33*1.03</f>
        <v>5627.5440500000004</v>
      </c>
      <c r="J33" s="47">
        <f t="shared" si="12"/>
        <v>5796.3703715000001</v>
      </c>
      <c r="K33" s="47">
        <f t="shared" si="12"/>
        <v>5970.2614826449999</v>
      </c>
      <c r="L33" s="47">
        <f t="shared" si="12"/>
        <v>6149.3693271243501</v>
      </c>
      <c r="M33" s="47">
        <f t="shared" si="12"/>
        <v>6333.8504069380806</v>
      </c>
      <c r="N33" s="47">
        <f t="shared" si="12"/>
        <v>6523.865919146223</v>
      </c>
      <c r="O33" s="41">
        <f>N33*1.03</f>
        <v>6719.5818967206096</v>
      </c>
      <c r="P33" s="41">
        <f>O33*1.03</f>
        <v>6921.1693536222283</v>
      </c>
      <c r="Q33" s="41">
        <f>P33*1.03</f>
        <v>7128.8044342308949</v>
      </c>
      <c r="R33" s="41">
        <f>Q33*1.03</f>
        <v>7342.6685672578224</v>
      </c>
      <c r="S33" s="41">
        <f>R33*1.03</f>
        <v>7562.9486242755574</v>
      </c>
    </row>
    <row r="34" spans="1:21" s="42" customFormat="1" outlineLevel="1">
      <c r="A34" s="48"/>
      <c r="B34" s="49" t="s">
        <v>38</v>
      </c>
      <c r="C34" s="49"/>
      <c r="D34" s="45"/>
      <c r="E34" s="47">
        <v>5000</v>
      </c>
      <c r="F34" s="47">
        <f>E34*(1+$D$32)</f>
        <v>5150</v>
      </c>
      <c r="G34" s="47">
        <f>F34*1.03</f>
        <v>5304.5</v>
      </c>
      <c r="H34" s="47">
        <f t="shared" ref="H34:S35" si="13">G34+(G34*0.03)</f>
        <v>5463.6350000000002</v>
      </c>
      <c r="I34" s="47">
        <f t="shared" si="13"/>
        <v>5627.5440500000004</v>
      </c>
      <c r="J34" s="47">
        <f t="shared" si="13"/>
        <v>5796.3703715000001</v>
      </c>
      <c r="K34" s="47">
        <f t="shared" si="13"/>
        <v>5970.2614826449999</v>
      </c>
      <c r="L34" s="47">
        <f t="shared" si="13"/>
        <v>6149.3693271243501</v>
      </c>
      <c r="M34" s="47">
        <f t="shared" si="13"/>
        <v>6333.8504069380806</v>
      </c>
      <c r="N34" s="47">
        <f t="shared" si="13"/>
        <v>6523.865919146223</v>
      </c>
      <c r="O34" s="41">
        <f t="shared" si="13"/>
        <v>6719.5818967206096</v>
      </c>
      <c r="P34" s="41">
        <f t="shared" si="13"/>
        <v>6921.1693536222283</v>
      </c>
      <c r="Q34" s="41">
        <f t="shared" si="13"/>
        <v>7128.8044342308949</v>
      </c>
      <c r="R34" s="41">
        <f t="shared" si="13"/>
        <v>7342.6685672578215</v>
      </c>
      <c r="S34" s="41">
        <f t="shared" si="13"/>
        <v>7562.9486242755556</v>
      </c>
    </row>
    <row r="35" spans="1:21" s="42" customFormat="1" outlineLevel="1">
      <c r="A35" s="48"/>
      <c r="B35" s="49" t="s">
        <v>39</v>
      </c>
      <c r="C35" s="49"/>
      <c r="D35" s="45"/>
      <c r="E35" s="47">
        <v>3500</v>
      </c>
      <c r="F35" s="47">
        <f>E35*(1+$D$32)</f>
        <v>3605</v>
      </c>
      <c r="G35" s="47">
        <f>F35+(F35*0.03)</f>
        <v>3713.15</v>
      </c>
      <c r="H35" s="47">
        <f t="shared" si="13"/>
        <v>3824.5445</v>
      </c>
      <c r="I35" s="47">
        <f>H35+(H35*0.03)</f>
        <v>3939.280835</v>
      </c>
      <c r="J35" s="47">
        <f t="shared" si="13"/>
        <v>4057.45926005</v>
      </c>
      <c r="K35" s="47">
        <f t="shared" si="13"/>
        <v>4179.1830378514996</v>
      </c>
      <c r="L35" s="47">
        <f t="shared" si="13"/>
        <v>4304.5585289870451</v>
      </c>
      <c r="M35" s="47">
        <f t="shared" si="13"/>
        <v>4433.6952848566561</v>
      </c>
      <c r="N35" s="47">
        <f t="shared" si="13"/>
        <v>4566.7061434023562</v>
      </c>
      <c r="O35" s="41">
        <f>N35+(N35*0.03)</f>
        <v>4703.7073277044274</v>
      </c>
      <c r="P35" s="41">
        <f>O35+(O35*0.03)</f>
        <v>4844.8185475355604</v>
      </c>
      <c r="Q35" s="41">
        <f>P35+(P35*0.03)</f>
        <v>4990.1631039616268</v>
      </c>
      <c r="R35" s="41">
        <f>Q35+(Q35*0.03)</f>
        <v>5139.867997080476</v>
      </c>
      <c r="S35" s="41">
        <f>R35+(R35*0.03)</f>
        <v>5294.0640369928906</v>
      </c>
    </row>
    <row r="36" spans="1:21" s="42" customFormat="1" outlineLevel="1">
      <c r="A36" s="44" t="s">
        <v>40</v>
      </c>
      <c r="B36" s="44"/>
      <c r="C36" s="44"/>
      <c r="D36" s="45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1"/>
      <c r="P36" s="41"/>
      <c r="Q36" s="41"/>
      <c r="R36" s="41"/>
      <c r="S36" s="41"/>
    </row>
    <row r="37" spans="1:21" s="42" customFormat="1" outlineLevel="1">
      <c r="A37" s="44"/>
      <c r="B37" s="44" t="s">
        <v>41</v>
      </c>
      <c r="C37" s="44"/>
      <c r="D37" s="45">
        <v>0.03</v>
      </c>
      <c r="E37" s="47">
        <f>E24*$D$37</f>
        <v>99792</v>
      </c>
      <c r="F37" s="47">
        <f t="shared" ref="F37:S42" si="14">E37*(1+$D$37)</f>
        <v>102785.76000000001</v>
      </c>
      <c r="G37" s="47">
        <f t="shared" si="14"/>
        <v>105869.33280000002</v>
      </c>
      <c r="H37" s="47">
        <f t="shared" si="14"/>
        <v>109045.41278400001</v>
      </c>
      <c r="I37" s="47">
        <f t="shared" si="14"/>
        <v>112316.77516752001</v>
      </c>
      <c r="J37" s="47">
        <f t="shared" si="14"/>
        <v>115686.27842254561</v>
      </c>
      <c r="K37" s="47">
        <f t="shared" si="14"/>
        <v>119156.86677522198</v>
      </c>
      <c r="L37" s="47">
        <f t="shared" si="14"/>
        <v>122731.57277847864</v>
      </c>
      <c r="M37" s="47">
        <f t="shared" si="14"/>
        <v>126413.51996183301</v>
      </c>
      <c r="N37" s="47">
        <f t="shared" si="14"/>
        <v>130205.925560688</v>
      </c>
      <c r="O37" s="41">
        <f t="shared" si="14"/>
        <v>134112.10332750864</v>
      </c>
      <c r="P37" s="41">
        <f t="shared" si="14"/>
        <v>138135.46642733389</v>
      </c>
      <c r="Q37" s="41">
        <f t="shared" si="14"/>
        <v>142279.5304201539</v>
      </c>
      <c r="R37" s="41">
        <f t="shared" si="14"/>
        <v>146547.91633275853</v>
      </c>
      <c r="S37" s="41">
        <f t="shared" si="14"/>
        <v>150944.35382274128</v>
      </c>
    </row>
    <row r="38" spans="1:21" s="42" customFormat="1" outlineLevel="1">
      <c r="A38" s="44"/>
      <c r="B38" s="44" t="s">
        <v>42</v>
      </c>
      <c r="C38" s="44"/>
      <c r="D38" s="45"/>
      <c r="E38" s="47">
        <v>10000</v>
      </c>
      <c r="F38" s="47">
        <f t="shared" si="14"/>
        <v>10300</v>
      </c>
      <c r="G38" s="47">
        <f t="shared" si="14"/>
        <v>10609</v>
      </c>
      <c r="H38" s="47">
        <f t="shared" si="14"/>
        <v>10927.27</v>
      </c>
      <c r="I38" s="47">
        <f t="shared" si="14"/>
        <v>11255.088100000001</v>
      </c>
      <c r="J38" s="47">
        <f t="shared" si="14"/>
        <v>11592.740743</v>
      </c>
      <c r="K38" s="47">
        <f t="shared" si="14"/>
        <v>11940.52296529</v>
      </c>
      <c r="L38" s="47">
        <f t="shared" si="14"/>
        <v>12298.7386542487</v>
      </c>
      <c r="M38" s="47">
        <f t="shared" si="14"/>
        <v>12667.700813876161</v>
      </c>
      <c r="N38" s="47">
        <f t="shared" si="14"/>
        <v>13047.731838292446</v>
      </c>
      <c r="O38" s="41">
        <f t="shared" si="14"/>
        <v>13439.163793441219</v>
      </c>
      <c r="P38" s="41">
        <f t="shared" si="14"/>
        <v>13842.338707244457</v>
      </c>
      <c r="Q38" s="41">
        <f t="shared" si="14"/>
        <v>14257.60886846179</v>
      </c>
      <c r="R38" s="41">
        <f t="shared" si="14"/>
        <v>14685.337134515645</v>
      </c>
      <c r="S38" s="41">
        <f t="shared" si="14"/>
        <v>15125.897248551115</v>
      </c>
    </row>
    <row r="39" spans="1:21" s="42" customFormat="1" outlineLevel="1">
      <c r="A39" s="44"/>
      <c r="B39" s="44" t="s">
        <v>43</v>
      </c>
      <c r="C39" s="44"/>
      <c r="D39" s="45"/>
      <c r="E39" s="47">
        <v>2000</v>
      </c>
      <c r="F39" s="47">
        <f t="shared" si="14"/>
        <v>2060</v>
      </c>
      <c r="G39" s="47">
        <f t="shared" si="14"/>
        <v>2121.8000000000002</v>
      </c>
      <c r="H39" s="47">
        <f t="shared" si="14"/>
        <v>2185.4540000000002</v>
      </c>
      <c r="I39" s="47">
        <f t="shared" si="14"/>
        <v>2251.0176200000001</v>
      </c>
      <c r="J39" s="47">
        <f t="shared" si="14"/>
        <v>2318.5481486000003</v>
      </c>
      <c r="K39" s="47">
        <f t="shared" si="14"/>
        <v>2388.1045930580003</v>
      </c>
      <c r="L39" s="47">
        <f t="shared" si="14"/>
        <v>2459.7477308497405</v>
      </c>
      <c r="M39" s="47">
        <f t="shared" si="14"/>
        <v>2533.5401627752326</v>
      </c>
      <c r="N39" s="47">
        <f t="shared" si="14"/>
        <v>2609.5463676584895</v>
      </c>
      <c r="O39" s="41">
        <f t="shared" si="14"/>
        <v>2687.8327586882442</v>
      </c>
      <c r="P39" s="41">
        <f t="shared" si="14"/>
        <v>2768.4677414488915</v>
      </c>
      <c r="Q39" s="41">
        <f t="shared" si="14"/>
        <v>2851.5217736923582</v>
      </c>
      <c r="R39" s="41">
        <f t="shared" si="14"/>
        <v>2937.0674269031292</v>
      </c>
      <c r="S39" s="41">
        <f t="shared" si="14"/>
        <v>3025.1794497102233</v>
      </c>
    </row>
    <row r="40" spans="1:21" s="42" customFormat="1" outlineLevel="1">
      <c r="A40" s="44"/>
      <c r="B40" s="44" t="s">
        <v>44</v>
      </c>
      <c r="C40" s="44"/>
      <c r="D40" s="45"/>
      <c r="E40" s="47">
        <v>2500</v>
      </c>
      <c r="F40" s="47">
        <f t="shared" si="14"/>
        <v>2575</v>
      </c>
      <c r="G40" s="47">
        <f t="shared" si="14"/>
        <v>2652.25</v>
      </c>
      <c r="H40" s="47">
        <f t="shared" si="14"/>
        <v>2731.8175000000001</v>
      </c>
      <c r="I40" s="47">
        <f t="shared" si="14"/>
        <v>2813.7720250000002</v>
      </c>
      <c r="J40" s="47">
        <f t="shared" si="14"/>
        <v>2898.1851857500001</v>
      </c>
      <c r="K40" s="47">
        <f t="shared" si="14"/>
        <v>2985.1307413224999</v>
      </c>
      <c r="L40" s="47">
        <f t="shared" si="14"/>
        <v>3074.684663562175</v>
      </c>
      <c r="M40" s="47">
        <f t="shared" si="14"/>
        <v>3166.9252034690403</v>
      </c>
      <c r="N40" s="47">
        <f t="shared" si="14"/>
        <v>3261.9329595731115</v>
      </c>
      <c r="O40" s="41">
        <f t="shared" si="14"/>
        <v>3359.7909483603048</v>
      </c>
      <c r="P40" s="41">
        <f t="shared" si="14"/>
        <v>3460.5846768111142</v>
      </c>
      <c r="Q40" s="41">
        <f t="shared" si="14"/>
        <v>3564.4022171154475</v>
      </c>
      <c r="R40" s="41">
        <f t="shared" si="14"/>
        <v>3671.3342836289112</v>
      </c>
      <c r="S40" s="41">
        <f t="shared" si="14"/>
        <v>3781.4743121377787</v>
      </c>
    </row>
    <row r="41" spans="1:21" s="42" customFormat="1" outlineLevel="1">
      <c r="A41" s="44"/>
      <c r="B41" s="44" t="s">
        <v>45</v>
      </c>
      <c r="C41" s="44"/>
      <c r="D41" s="45"/>
      <c r="E41" s="47">
        <v>5000</v>
      </c>
      <c r="F41" s="47">
        <f t="shared" si="14"/>
        <v>5150</v>
      </c>
      <c r="G41" s="47">
        <f t="shared" si="14"/>
        <v>5304.5</v>
      </c>
      <c r="H41" s="47">
        <f t="shared" si="14"/>
        <v>5463.6350000000002</v>
      </c>
      <c r="I41" s="47">
        <f t="shared" si="14"/>
        <v>5627.5440500000004</v>
      </c>
      <c r="J41" s="47">
        <f t="shared" si="14"/>
        <v>5796.3703715000001</v>
      </c>
      <c r="K41" s="47">
        <f t="shared" si="14"/>
        <v>5970.2614826449999</v>
      </c>
      <c r="L41" s="47">
        <f t="shared" si="14"/>
        <v>6149.3693271243501</v>
      </c>
      <c r="M41" s="47">
        <f t="shared" si="14"/>
        <v>6333.8504069380806</v>
      </c>
      <c r="N41" s="47">
        <f t="shared" si="14"/>
        <v>6523.865919146223</v>
      </c>
      <c r="O41" s="41">
        <f t="shared" si="14"/>
        <v>6719.5818967206096</v>
      </c>
      <c r="P41" s="41">
        <f t="shared" si="14"/>
        <v>6921.1693536222283</v>
      </c>
      <c r="Q41" s="41">
        <f t="shared" si="14"/>
        <v>7128.8044342308949</v>
      </c>
      <c r="R41" s="41">
        <f t="shared" si="14"/>
        <v>7342.6685672578224</v>
      </c>
      <c r="S41" s="41">
        <f t="shared" si="14"/>
        <v>7562.9486242755574</v>
      </c>
    </row>
    <row r="42" spans="1:21" s="42" customFormat="1" outlineLevel="1">
      <c r="A42" s="44" t="s">
        <v>46</v>
      </c>
      <c r="B42" s="44"/>
      <c r="C42" s="44"/>
      <c r="D42" s="45"/>
      <c r="E42" s="47">
        <v>4000</v>
      </c>
      <c r="F42" s="47">
        <f t="shared" si="14"/>
        <v>4120</v>
      </c>
      <c r="G42" s="47">
        <f t="shared" si="14"/>
        <v>4243.6000000000004</v>
      </c>
      <c r="H42" s="47">
        <f t="shared" si="14"/>
        <v>4370.9080000000004</v>
      </c>
      <c r="I42" s="47">
        <f t="shared" si="14"/>
        <v>4502.0352400000002</v>
      </c>
      <c r="J42" s="47">
        <f t="shared" si="14"/>
        <v>4637.0962972000007</v>
      </c>
      <c r="K42" s="47">
        <f t="shared" si="14"/>
        <v>4776.2091861160006</v>
      </c>
      <c r="L42" s="47">
        <f t="shared" si="14"/>
        <v>4919.495461699481</v>
      </c>
      <c r="M42" s="47">
        <f t="shared" si="14"/>
        <v>5067.0803255504652</v>
      </c>
      <c r="N42" s="47">
        <f t="shared" si="14"/>
        <v>5219.0927353169791</v>
      </c>
      <c r="O42" s="41">
        <f t="shared" si="14"/>
        <v>5375.6655173764884</v>
      </c>
      <c r="P42" s="41">
        <f t="shared" si="14"/>
        <v>5536.935482897783</v>
      </c>
      <c r="Q42" s="41">
        <f t="shared" si="14"/>
        <v>5703.0435473847165</v>
      </c>
      <c r="R42" s="41">
        <f t="shared" si="14"/>
        <v>5874.1348538062584</v>
      </c>
      <c r="S42" s="41">
        <f t="shared" si="14"/>
        <v>6050.3588994204465</v>
      </c>
      <c r="T42" s="42" t="s">
        <v>12</v>
      </c>
    </row>
    <row r="43" spans="1:21" s="42" customFormat="1" outlineLevel="1">
      <c r="A43" s="44" t="s">
        <v>47</v>
      </c>
      <c r="B43" s="44"/>
      <c r="C43" s="44"/>
      <c r="D43" s="45"/>
      <c r="E43" s="47">
        <v>0</v>
      </c>
      <c r="F43" s="47">
        <v>0</v>
      </c>
      <c r="G43" s="47">
        <v>0</v>
      </c>
      <c r="H43" s="47">
        <v>0</v>
      </c>
      <c r="I43" s="47">
        <v>2500</v>
      </c>
      <c r="J43" s="47">
        <f>I43</f>
        <v>2500</v>
      </c>
      <c r="K43" s="47">
        <f>J43*1.1</f>
        <v>2750</v>
      </c>
      <c r="L43" s="47">
        <f t="shared" ref="L43:S43" si="15">K43</f>
        <v>2750</v>
      </c>
      <c r="M43" s="47">
        <f t="shared" si="15"/>
        <v>2750</v>
      </c>
      <c r="N43" s="47">
        <f t="shared" si="15"/>
        <v>2750</v>
      </c>
      <c r="O43" s="41">
        <f t="shared" si="15"/>
        <v>2750</v>
      </c>
      <c r="P43" s="41">
        <f t="shared" si="15"/>
        <v>2750</v>
      </c>
      <c r="Q43" s="41">
        <f t="shared" si="15"/>
        <v>2750</v>
      </c>
      <c r="R43" s="41">
        <f t="shared" si="15"/>
        <v>2750</v>
      </c>
      <c r="S43" s="41">
        <f t="shared" si="15"/>
        <v>2750</v>
      </c>
    </row>
    <row r="44" spans="1:21" s="42" customFormat="1" outlineLevel="1">
      <c r="A44" s="44" t="s">
        <v>10</v>
      </c>
      <c r="B44" s="44"/>
      <c r="C44" s="44"/>
      <c r="D44" s="50"/>
      <c r="E44" s="47">
        <v>2500</v>
      </c>
      <c r="F44" s="47">
        <f>E44*(1+$D$37)</f>
        <v>2575</v>
      </c>
      <c r="G44" s="47">
        <f t="shared" ref="G44:S45" si="16">F44*(1+$D$37)</f>
        <v>2652.25</v>
      </c>
      <c r="H44" s="47">
        <f t="shared" si="16"/>
        <v>2731.8175000000001</v>
      </c>
      <c r="I44" s="47">
        <f t="shared" si="16"/>
        <v>2813.7720250000002</v>
      </c>
      <c r="J44" s="47">
        <f t="shared" si="16"/>
        <v>2898.1851857500001</v>
      </c>
      <c r="K44" s="47">
        <f t="shared" si="16"/>
        <v>2985.1307413224999</v>
      </c>
      <c r="L44" s="47">
        <f t="shared" si="16"/>
        <v>3074.684663562175</v>
      </c>
      <c r="M44" s="47">
        <f t="shared" si="16"/>
        <v>3166.9252034690403</v>
      </c>
      <c r="N44" s="47">
        <f t="shared" si="16"/>
        <v>3261.9329595731115</v>
      </c>
      <c r="O44" s="41">
        <f t="shared" si="16"/>
        <v>3359.7909483603048</v>
      </c>
      <c r="P44" s="41">
        <f t="shared" si="16"/>
        <v>3460.5846768111142</v>
      </c>
      <c r="Q44" s="41">
        <f t="shared" si="16"/>
        <v>3564.4022171154475</v>
      </c>
      <c r="R44" s="41">
        <f t="shared" si="16"/>
        <v>3671.3342836289112</v>
      </c>
      <c r="S44" s="41">
        <f t="shared" si="16"/>
        <v>3781.4743121377787</v>
      </c>
    </row>
    <row r="45" spans="1:21" s="42" customFormat="1" outlineLevel="1">
      <c r="A45" s="44"/>
      <c r="B45" s="44"/>
      <c r="C45" s="44"/>
      <c r="D45" s="5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1">
        <f t="shared" si="16"/>
        <v>0</v>
      </c>
      <c r="P45" s="41">
        <f t="shared" si="16"/>
        <v>0</v>
      </c>
      <c r="Q45" s="41">
        <f t="shared" si="16"/>
        <v>0</v>
      </c>
      <c r="R45" s="41">
        <f t="shared" si="16"/>
        <v>0</v>
      </c>
      <c r="S45" s="41">
        <f t="shared" si="16"/>
        <v>0</v>
      </c>
    </row>
    <row r="46" spans="1:21" s="42" customFormat="1" outlineLevel="1">
      <c r="A46" s="44"/>
      <c r="B46" s="44"/>
      <c r="C46" s="44"/>
      <c r="D46" s="50"/>
      <c r="E46" s="134"/>
      <c r="F46" s="47"/>
      <c r="G46" s="47"/>
      <c r="H46" s="47"/>
      <c r="I46" s="47"/>
      <c r="J46" s="47"/>
      <c r="K46" s="47"/>
      <c r="L46" s="47"/>
      <c r="M46" s="47"/>
      <c r="N46" s="47"/>
      <c r="O46" s="41"/>
      <c r="P46" s="41"/>
      <c r="Q46" s="41"/>
      <c r="R46" s="41"/>
      <c r="S46" s="41"/>
      <c r="U46" s="51"/>
    </row>
    <row r="47" spans="1:21" s="42" customFormat="1">
      <c r="A47" s="52" t="s">
        <v>48</v>
      </c>
      <c r="B47" s="44"/>
      <c r="C47" s="44"/>
      <c r="D47" s="50"/>
      <c r="E47" s="46">
        <f>SUM(E28:E46)</f>
        <v>1462292</v>
      </c>
      <c r="F47" s="46">
        <f t="shared" ref="F47:N47" si="17">SUM(F28:F46)</f>
        <v>1506110.76</v>
      </c>
      <c r="G47" s="46">
        <f t="shared" si="17"/>
        <v>1551243.0828</v>
      </c>
      <c r="H47" s="46">
        <f t="shared" si="17"/>
        <v>1597728.355284</v>
      </c>
      <c r="I47" s="46">
        <f t="shared" si="17"/>
        <v>1648107.1455425203</v>
      </c>
      <c r="J47" s="46">
        <f t="shared" si="17"/>
        <v>1697421.2383007959</v>
      </c>
      <c r="K47" s="46">
        <f t="shared" si="17"/>
        <v>1748463.6714096596</v>
      </c>
      <c r="L47" s="46">
        <f t="shared" si="17"/>
        <v>1800778.7734309863</v>
      </c>
      <c r="M47" s="46">
        <f t="shared" si="17"/>
        <v>1854662.2023505333</v>
      </c>
      <c r="N47" s="46">
        <f t="shared" si="17"/>
        <v>1910160.9854519991</v>
      </c>
      <c r="O47" s="41">
        <f>SUM(O27:O45)</f>
        <v>220232.26723976943</v>
      </c>
      <c r="P47" s="41">
        <f>SUM(P27:P45)</f>
        <v>226695.78553596279</v>
      </c>
      <c r="Q47" s="41">
        <f>SUM(Q27:Q45)</f>
        <v>233351.99038662194</v>
      </c>
      <c r="R47" s="41">
        <f>SUM(R27:R45)</f>
        <v>240206.63800849245</v>
      </c>
      <c r="S47" s="41">
        <f>SUM(S27:S45)</f>
        <v>247265.65681722455</v>
      </c>
    </row>
    <row r="48" spans="1:21" s="58" customFormat="1">
      <c r="A48" s="53" t="s">
        <v>49</v>
      </c>
      <c r="B48" s="54"/>
      <c r="C48" s="54"/>
      <c r="D48" s="55"/>
      <c r="E48" s="56">
        <f>E24-E47</f>
        <v>1864108</v>
      </c>
      <c r="F48" s="56">
        <f t="shared" ref="F48:N48" si="18">F24-F47</f>
        <v>1920081.24</v>
      </c>
      <c r="G48" s="56">
        <f t="shared" si="18"/>
        <v>1977734.6771999998</v>
      </c>
      <c r="H48" s="56">
        <f t="shared" si="18"/>
        <v>2037118.7375160002</v>
      </c>
      <c r="I48" s="56">
        <f t="shared" si="18"/>
        <v>2095785.3600414803</v>
      </c>
      <c r="J48" s="56">
        <f t="shared" si="18"/>
        <v>2158788.0424507242</v>
      </c>
      <c r="K48" s="56">
        <f t="shared" si="18"/>
        <v>2223431.8877644064</v>
      </c>
      <c r="L48" s="56">
        <f t="shared" si="18"/>
        <v>2290273.6525183022</v>
      </c>
      <c r="M48" s="56">
        <f t="shared" si="18"/>
        <v>2359121.7963772342</v>
      </c>
      <c r="N48" s="56">
        <f t="shared" si="18"/>
        <v>2430036.5332376016</v>
      </c>
      <c r="O48" s="57">
        <f t="shared" ref="O48:S48" si="19">O24-O47</f>
        <v>21705107558.699455</v>
      </c>
      <c r="P48" s="57">
        <f t="shared" si="19"/>
        <v>108548344055928.66</v>
      </c>
      <c r="Q48" s="57">
        <f t="shared" si="19"/>
        <v>5.4285026975717146E+17</v>
      </c>
      <c r="R48" s="57">
        <f t="shared" si="19"/>
        <v>2.7147941990567814E+21</v>
      </c>
      <c r="S48" s="57" t="e">
        <f t="shared" si="19"/>
        <v>#REF!</v>
      </c>
    </row>
    <row r="49" spans="1:19" s="63" customFormat="1" ht="14">
      <c r="A49" s="59"/>
      <c r="B49" s="60"/>
      <c r="C49" s="60"/>
      <c r="D49" s="61"/>
      <c r="E49" s="90"/>
      <c r="F49" s="62"/>
      <c r="G49" s="62"/>
      <c r="H49" s="62"/>
      <c r="I49" s="62"/>
      <c r="J49" s="62"/>
      <c r="K49" s="62"/>
      <c r="L49" s="62"/>
      <c r="M49" s="62"/>
      <c r="N49" s="62"/>
    </row>
    <row r="50" spans="1:19">
      <c r="A50" t="s">
        <v>50</v>
      </c>
      <c r="E50" s="9">
        <f>PMT(I8,I9,Sources_Uses!B26,0)</f>
        <v>-314071.79746138433</v>
      </c>
      <c r="F50" s="9">
        <f t="shared" ref="F50:S50" si="20">PMT($I$8,$I$9,$I$7)</f>
        <v>-314071.79746138462</v>
      </c>
      <c r="G50" s="9">
        <f t="shared" si="20"/>
        <v>-314071.79746138462</v>
      </c>
      <c r="H50" s="9">
        <f t="shared" si="20"/>
        <v>-314071.79746138462</v>
      </c>
      <c r="I50" s="9">
        <f t="shared" si="20"/>
        <v>-314071.79746138462</v>
      </c>
      <c r="J50" s="9">
        <f t="shared" si="20"/>
        <v>-314071.79746138462</v>
      </c>
      <c r="K50" s="9">
        <f t="shared" si="20"/>
        <v>-314071.79746138462</v>
      </c>
      <c r="L50" s="9">
        <f t="shared" si="20"/>
        <v>-314071.79746138462</v>
      </c>
      <c r="M50" s="9">
        <f t="shared" si="20"/>
        <v>-314071.79746138462</v>
      </c>
      <c r="N50" s="9">
        <f t="shared" si="20"/>
        <v>-314071.79746138462</v>
      </c>
      <c r="O50" s="9">
        <f t="shared" si="20"/>
        <v>-314071.79746138462</v>
      </c>
      <c r="P50" s="9">
        <f t="shared" si="20"/>
        <v>-314071.79746138462</v>
      </c>
      <c r="Q50" s="9">
        <f t="shared" si="20"/>
        <v>-314071.79746138462</v>
      </c>
      <c r="R50" s="9">
        <f t="shared" si="20"/>
        <v>-314071.79746138462</v>
      </c>
      <c r="S50" s="9">
        <f t="shared" si="20"/>
        <v>-314071.79746138462</v>
      </c>
    </row>
    <row r="51" spans="1:19">
      <c r="A51" t="s">
        <v>51</v>
      </c>
      <c r="E51" s="64">
        <f>E48/-E50</f>
        <v>5.9352925511536752</v>
      </c>
      <c r="F51" s="64">
        <f t="shared" ref="F51:N51" si="21">F48/-F50</f>
        <v>6.1135105269554666</v>
      </c>
      <c r="G51" s="64">
        <f t="shared" si="21"/>
        <v>6.2970782260166605</v>
      </c>
      <c r="H51" s="64">
        <f t="shared" si="21"/>
        <v>6.4861562037147431</v>
      </c>
      <c r="I51" s="64">
        <f t="shared" si="21"/>
        <v>6.6729498700027623</v>
      </c>
      <c r="J51" s="64">
        <f t="shared" si="21"/>
        <v>6.8735494874102754</v>
      </c>
      <c r="K51" s="64">
        <f t="shared" si="21"/>
        <v>7.0793745434522153</v>
      </c>
      <c r="L51" s="64">
        <f t="shared" si="21"/>
        <v>7.292197742778523</v>
      </c>
      <c r="M51" s="64">
        <f t="shared" si="21"/>
        <v>7.5114092237692569</v>
      </c>
      <c r="N51" s="64">
        <f t="shared" si="21"/>
        <v>7.7372007065880428</v>
      </c>
      <c r="O51" s="34">
        <f>O48/(-O50)</f>
        <v>69108.744351259738</v>
      </c>
      <c r="P51" s="34">
        <f>P48/(-P50)</f>
        <v>345616336.56162572</v>
      </c>
      <c r="Q51" s="34">
        <f>Q48/(-Q50)</f>
        <v>1728427302753.6494</v>
      </c>
      <c r="R51" s="34">
        <f>R48/(-R50)</f>
        <v>8643864941074716</v>
      </c>
      <c r="S51" s="34" t="e">
        <f>S48/(-S50)</f>
        <v>#REF!</v>
      </c>
    </row>
    <row r="52" spans="1:19" ht="16" thickBot="1">
      <c r="A52" t="s">
        <v>52</v>
      </c>
      <c r="E52" s="65">
        <f>E48+E50</f>
        <v>1550036.2025386156</v>
      </c>
      <c r="F52" s="65">
        <f t="shared" ref="F52:S52" si="22">F48+F50</f>
        <v>1606009.4425386153</v>
      </c>
      <c r="G52" s="65">
        <f t="shared" si="22"/>
        <v>1663662.8797386151</v>
      </c>
      <c r="H52" s="65">
        <f t="shared" si="22"/>
        <v>1723046.9400546155</v>
      </c>
      <c r="I52" s="65">
        <f t="shared" si="22"/>
        <v>1781713.5625800956</v>
      </c>
      <c r="J52" s="65">
        <f t="shared" si="22"/>
        <v>1844716.2449893395</v>
      </c>
      <c r="K52" s="65">
        <f t="shared" si="22"/>
        <v>1909360.0903030217</v>
      </c>
      <c r="L52" s="65">
        <f t="shared" si="22"/>
        <v>1976201.8550569175</v>
      </c>
      <c r="M52" s="65">
        <f t="shared" si="22"/>
        <v>2045049.9989158495</v>
      </c>
      <c r="N52" s="65">
        <f t="shared" si="22"/>
        <v>2115964.7357762172</v>
      </c>
      <c r="O52" s="65">
        <f t="shared" si="22"/>
        <v>21704793486.901993</v>
      </c>
      <c r="P52" s="65">
        <f t="shared" si="22"/>
        <v>108548343741856.86</v>
      </c>
      <c r="Q52" s="65">
        <f t="shared" si="22"/>
        <v>5.4285026975685741E+17</v>
      </c>
      <c r="R52" s="65">
        <f t="shared" si="22"/>
        <v>2.7147941990567809E+21</v>
      </c>
      <c r="S52" s="65" t="e">
        <f t="shared" si="22"/>
        <v>#REF!</v>
      </c>
    </row>
    <row r="53" spans="1:19" s="22" customFormat="1" ht="16" thickTop="1">
      <c r="E53" s="67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1:19" s="22" customFormat="1">
      <c r="E54" s="67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1:19" s="22" customFormat="1">
      <c r="E55" s="6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1:19" s="22" customFormat="1">
      <c r="E56" s="67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1:19">
      <c r="A57" s="22"/>
      <c r="B57" s="22"/>
      <c r="C57" s="22"/>
      <c r="D57" s="22"/>
      <c r="E57" s="67"/>
      <c r="F57" s="68"/>
      <c r="G57" s="68"/>
      <c r="H57" s="68"/>
      <c r="I57" s="68"/>
      <c r="J57" s="68"/>
      <c r="K57" s="68"/>
      <c r="L57" s="68"/>
      <c r="M57" s="68"/>
      <c r="N57" s="68"/>
    </row>
    <row r="58" spans="1:19" ht="13.5" customHeight="1">
      <c r="A58" s="22"/>
      <c r="B58" s="22"/>
      <c r="C58" s="22"/>
      <c r="D58" s="22"/>
      <c r="E58" s="67"/>
      <c r="F58" s="68"/>
      <c r="G58" s="68"/>
      <c r="H58" s="68"/>
      <c r="I58" s="68"/>
      <c r="J58" s="68"/>
      <c r="K58" s="68"/>
      <c r="L58" s="68"/>
      <c r="M58" s="68"/>
      <c r="N58" s="68"/>
    </row>
    <row r="59" spans="1:19" ht="13.5" customHeight="1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9" ht="13.5" customHeight="1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9" ht="13.5" customHeight="1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1:19" ht="13.5" customHeight="1"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1:19" ht="13.5" customHeight="1"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9" ht="13.5" customHeight="1"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9" ht="13.5" customHeight="1"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9" ht="13.5" customHeight="1"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26"/>
      <c r="P66" s="26"/>
      <c r="Q66" s="26"/>
      <c r="R66" s="26"/>
      <c r="S66" s="26"/>
    </row>
    <row r="67" spans="1:19" ht="13.5" customHeight="1"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9" ht="13.5" customHeight="1"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1:19" s="80" customFormat="1">
      <c r="A69"/>
      <c r="B69"/>
      <c r="C69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81"/>
      <c r="P69" s="81"/>
      <c r="Q69" s="81"/>
      <c r="R69" s="81"/>
      <c r="S69" s="81"/>
    </row>
    <row r="70" spans="1:19"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9"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4" spans="1:19">
      <c r="N74" s="67"/>
    </row>
  </sheetData>
  <pageMargins left="0.7" right="0.7" top="0.75" bottom="0.75" header="0.3" footer="0.3"/>
  <pageSetup scale="55" orientation="landscape"/>
  <ignoredErrors>
    <ignoredError sqref="D18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O36"/>
  <sheetViews>
    <sheetView workbookViewId="0">
      <selection activeCell="J4" sqref="J4"/>
    </sheetView>
  </sheetViews>
  <sheetFormatPr baseColWidth="10" defaultColWidth="8.83203125" defaultRowHeight="15"/>
  <cols>
    <col min="3" max="3" width="8.83203125" style="22"/>
    <col min="6" max="6" width="13.5" customWidth="1"/>
    <col min="8" max="8" width="13.6640625" customWidth="1"/>
    <col min="10" max="10" width="12.33203125" bestFit="1" customWidth="1"/>
    <col min="12" max="12" width="12.33203125" bestFit="1" customWidth="1"/>
    <col min="14" max="14" width="11.83203125" customWidth="1"/>
    <col min="15" max="15" width="11.33203125" bestFit="1" customWidth="1"/>
  </cols>
  <sheetData>
    <row r="4" spans="3:15">
      <c r="C4" s="22" t="s">
        <v>53</v>
      </c>
      <c r="F4" s="29">
        <f>Operations!I7</f>
        <v>4112062.493785941</v>
      </c>
    </row>
    <row r="5" spans="3:15">
      <c r="C5" s="22" t="s">
        <v>54</v>
      </c>
      <c r="F5" s="79">
        <f>Operations!I9</f>
        <v>25</v>
      </c>
      <c r="G5" t="s">
        <v>55</v>
      </c>
    </row>
    <row r="6" spans="3:15">
      <c r="C6" s="22" t="s">
        <v>56</v>
      </c>
      <c r="F6" s="73"/>
    </row>
    <row r="7" spans="3:15">
      <c r="C7" s="22" t="s">
        <v>57</v>
      </c>
      <c r="F7" s="74">
        <f>Operations!I8</f>
        <v>5.7500000000000002E-2</v>
      </c>
    </row>
    <row r="8" spans="3:15">
      <c r="C8" s="22" t="s">
        <v>58</v>
      </c>
      <c r="F8" s="72">
        <f>PMT(F7,F5,F4,)</f>
        <v>-314071.79746138462</v>
      </c>
      <c r="H8" s="69">
        <f>F8/12</f>
        <v>-26172.649788448718</v>
      </c>
      <c r="J8" s="69"/>
    </row>
    <row r="9" spans="3:15">
      <c r="L9" s="75"/>
      <c r="M9" s="75"/>
      <c r="N9" s="75"/>
    </row>
    <row r="10" spans="3:15" ht="32">
      <c r="D10" s="76" t="s">
        <v>59</v>
      </c>
      <c r="E10" s="28"/>
      <c r="F10" s="76" t="s">
        <v>60</v>
      </c>
      <c r="G10" s="28"/>
      <c r="H10" s="4" t="s">
        <v>58</v>
      </c>
      <c r="I10" s="28"/>
      <c r="J10" s="4" t="s">
        <v>61</v>
      </c>
      <c r="K10" s="28"/>
      <c r="L10" s="4" t="s">
        <v>62</v>
      </c>
      <c r="M10" s="28"/>
      <c r="N10" s="76" t="s">
        <v>63</v>
      </c>
    </row>
    <row r="11" spans="3:15">
      <c r="C11" s="22">
        <v>1</v>
      </c>
      <c r="D11" s="28">
        <v>2017</v>
      </c>
      <c r="E11" s="28"/>
      <c r="F11" s="77">
        <f>F4</f>
        <v>4112062.493785941</v>
      </c>
      <c r="G11" s="28"/>
      <c r="H11" s="9">
        <f>J11+L11</f>
        <v>-314071.79746138467</v>
      </c>
      <c r="I11" s="28"/>
      <c r="J11" s="9">
        <f>PPMT($F$7,C11,$F$5,$F$4)</f>
        <v>-77628.204068693027</v>
      </c>
      <c r="K11" s="29"/>
      <c r="L11" s="9">
        <f>IPMT($F$7,C11,$F$5,$F$4,)</f>
        <v>-236443.59339269163</v>
      </c>
      <c r="M11" s="28"/>
      <c r="N11" s="29">
        <f>F11+J11</f>
        <v>4034434.2897172482</v>
      </c>
      <c r="O11" s="67"/>
    </row>
    <row r="12" spans="3:15">
      <c r="C12" s="22">
        <v>2</v>
      </c>
      <c r="D12" s="28">
        <v>2018</v>
      </c>
      <c r="F12" s="66">
        <f>N11</f>
        <v>4034434.2897172482</v>
      </c>
      <c r="H12" s="9">
        <f>J12+L12</f>
        <v>-314071.79746138467</v>
      </c>
      <c r="J12" s="9">
        <f t="shared" ref="J12:J35" si="0">PPMT($F$7,C12,$F$5,$F$4)</f>
        <v>-82091.825802642881</v>
      </c>
      <c r="K12" s="29"/>
      <c r="L12" s="9">
        <f t="shared" ref="L12:L35" si="1">IPMT($F$7,C12,$F$5,$F$4,)</f>
        <v>-231979.97165874176</v>
      </c>
      <c r="M12" s="29"/>
      <c r="N12" s="29">
        <f>F12+J12</f>
        <v>3952342.4639146053</v>
      </c>
    </row>
    <row r="13" spans="3:15">
      <c r="C13" s="22">
        <v>3</v>
      </c>
      <c r="D13" s="28">
        <v>2019</v>
      </c>
      <c r="F13" s="9">
        <f>N12</f>
        <v>3952342.4639146053</v>
      </c>
      <c r="G13" s="9"/>
      <c r="H13" s="9">
        <f t="shared" ref="H13:H31" si="2">J13+L13</f>
        <v>-314071.79746138467</v>
      </c>
      <c r="I13" s="9"/>
      <c r="J13" s="9">
        <f t="shared" si="0"/>
        <v>-86812.105786294866</v>
      </c>
      <c r="K13" s="29"/>
      <c r="L13" s="9">
        <f t="shared" si="1"/>
        <v>-227259.69167508979</v>
      </c>
      <c r="M13" s="9"/>
      <c r="N13" s="9">
        <f>F13+J13</f>
        <v>3865530.3581283106</v>
      </c>
    </row>
    <row r="14" spans="3:15">
      <c r="C14" s="22">
        <v>4</v>
      </c>
      <c r="D14" s="28">
        <v>2020</v>
      </c>
      <c r="F14" s="9">
        <f t="shared" ref="F14:F31" si="3">N13</f>
        <v>3865530.3581283106</v>
      </c>
      <c r="G14" s="9"/>
      <c r="H14" s="9">
        <f t="shared" si="2"/>
        <v>-314071.79746138462</v>
      </c>
      <c r="I14" s="9"/>
      <c r="J14" s="9">
        <f t="shared" si="0"/>
        <v>-91803.801869006798</v>
      </c>
      <c r="K14" s="29"/>
      <c r="L14" s="9">
        <f t="shared" si="1"/>
        <v>-222267.99559237782</v>
      </c>
      <c r="M14" s="9"/>
      <c r="N14" s="9">
        <f t="shared" ref="N14:N31" si="4">F14+J14</f>
        <v>3773726.5562593038</v>
      </c>
    </row>
    <row r="15" spans="3:15">
      <c r="C15" s="22">
        <v>5</v>
      </c>
      <c r="D15" s="28">
        <v>2021</v>
      </c>
      <c r="F15" s="9">
        <f t="shared" si="3"/>
        <v>3773726.5562593038</v>
      </c>
      <c r="G15" s="9"/>
      <c r="H15" s="9">
        <f t="shared" si="2"/>
        <v>-314071.79746138462</v>
      </c>
      <c r="I15" s="9"/>
      <c r="J15" s="9">
        <f t="shared" si="0"/>
        <v>-97082.520476474703</v>
      </c>
      <c r="K15" s="29"/>
      <c r="L15" s="9">
        <f t="shared" si="1"/>
        <v>-216989.27698490993</v>
      </c>
      <c r="M15" s="9"/>
      <c r="N15" s="9">
        <f t="shared" si="4"/>
        <v>3676644.0357828289</v>
      </c>
    </row>
    <row r="16" spans="3:15">
      <c r="C16" s="22">
        <v>6</v>
      </c>
      <c r="D16" s="28">
        <v>2022</v>
      </c>
      <c r="F16" s="9">
        <f t="shared" si="3"/>
        <v>3676644.0357828289</v>
      </c>
      <c r="G16" s="9"/>
      <c r="H16" s="9">
        <f t="shared" si="2"/>
        <v>-314071.79746138462</v>
      </c>
      <c r="I16" s="9"/>
      <c r="J16" s="9">
        <f t="shared" si="0"/>
        <v>-102664.76540387199</v>
      </c>
      <c r="K16" s="29"/>
      <c r="L16" s="9">
        <f t="shared" si="1"/>
        <v>-211407.03205751261</v>
      </c>
      <c r="M16" s="9"/>
      <c r="N16" s="9">
        <f t="shared" si="4"/>
        <v>3573979.270378957</v>
      </c>
    </row>
    <row r="17" spans="3:14">
      <c r="C17" s="22">
        <v>7</v>
      </c>
      <c r="D17" s="28">
        <v>2023</v>
      </c>
      <c r="F17" s="9">
        <f t="shared" si="3"/>
        <v>3573979.270378957</v>
      </c>
      <c r="G17" s="9"/>
      <c r="H17" s="9">
        <f t="shared" si="2"/>
        <v>-314071.79746138467</v>
      </c>
      <c r="I17" s="9"/>
      <c r="J17" s="9">
        <f t="shared" si="0"/>
        <v>-108567.98941459463</v>
      </c>
      <c r="K17" s="29"/>
      <c r="L17" s="9">
        <f t="shared" si="1"/>
        <v>-205503.80804679001</v>
      </c>
      <c r="M17" s="9"/>
      <c r="N17" s="9">
        <f t="shared" si="4"/>
        <v>3465411.2809643624</v>
      </c>
    </row>
    <row r="18" spans="3:14">
      <c r="C18" s="22">
        <v>8</v>
      </c>
      <c r="D18" s="28">
        <v>2024</v>
      </c>
      <c r="F18" s="9">
        <f t="shared" si="3"/>
        <v>3465411.2809643624</v>
      </c>
      <c r="G18" s="9"/>
      <c r="H18" s="9">
        <f t="shared" si="2"/>
        <v>-314071.79746138462</v>
      </c>
      <c r="I18" s="9"/>
      <c r="J18" s="9">
        <f t="shared" si="0"/>
        <v>-114810.64880593383</v>
      </c>
      <c r="K18" s="29"/>
      <c r="L18" s="9">
        <f t="shared" si="1"/>
        <v>-199261.14865545079</v>
      </c>
      <c r="M18" s="9"/>
      <c r="N18" s="9">
        <f t="shared" si="4"/>
        <v>3350600.6321584284</v>
      </c>
    </row>
    <row r="19" spans="3:14">
      <c r="C19" s="22">
        <v>9</v>
      </c>
      <c r="D19" s="28">
        <v>2025</v>
      </c>
      <c r="F19" s="9">
        <f t="shared" si="3"/>
        <v>3350600.6321584284</v>
      </c>
      <c r="G19" s="9"/>
      <c r="H19" s="9">
        <f t="shared" si="2"/>
        <v>-314071.79746138462</v>
      </c>
      <c r="I19" s="9"/>
      <c r="J19" s="9">
        <f t="shared" si="0"/>
        <v>-121412.26111227502</v>
      </c>
      <c r="K19" s="29"/>
      <c r="L19" s="9">
        <f t="shared" si="1"/>
        <v>-192659.53634910961</v>
      </c>
      <c r="M19" s="9"/>
      <c r="N19" s="9">
        <f t="shared" si="4"/>
        <v>3229188.3710461534</v>
      </c>
    </row>
    <row r="20" spans="3:14">
      <c r="C20" s="22">
        <v>10</v>
      </c>
      <c r="D20" s="28">
        <v>2026</v>
      </c>
      <c r="F20" s="9">
        <f t="shared" si="3"/>
        <v>3229188.3710461534</v>
      </c>
      <c r="G20" s="9"/>
      <c r="H20" s="9">
        <f t="shared" si="2"/>
        <v>-314071.79746138462</v>
      </c>
      <c r="I20" s="9"/>
      <c r="J20" s="9">
        <f t="shared" si="0"/>
        <v>-128393.46612623084</v>
      </c>
      <c r="K20" s="29"/>
      <c r="L20" s="9">
        <f t="shared" si="1"/>
        <v>-185678.33133515378</v>
      </c>
      <c r="M20" s="9"/>
      <c r="N20" s="9">
        <f t="shared" si="4"/>
        <v>3100794.9049199224</v>
      </c>
    </row>
    <row r="21" spans="3:14">
      <c r="C21" s="22">
        <v>11</v>
      </c>
      <c r="D21" s="28">
        <v>2027</v>
      </c>
      <c r="F21" s="9">
        <f t="shared" si="3"/>
        <v>3100794.9049199224</v>
      </c>
      <c r="G21" s="9"/>
      <c r="H21" s="9">
        <f t="shared" si="2"/>
        <v>-314071.79746138462</v>
      </c>
      <c r="I21" s="9"/>
      <c r="J21" s="9">
        <f t="shared" si="0"/>
        <v>-135776.09042848909</v>
      </c>
      <c r="K21" s="29"/>
      <c r="L21" s="9">
        <f t="shared" si="1"/>
        <v>-178295.70703289553</v>
      </c>
      <c r="M21" s="9"/>
      <c r="N21" s="9">
        <f t="shared" si="4"/>
        <v>2965018.8144914331</v>
      </c>
    </row>
    <row r="22" spans="3:14">
      <c r="C22" s="22">
        <v>12</v>
      </c>
      <c r="D22" s="28">
        <v>2028</v>
      </c>
      <c r="F22" s="9">
        <f t="shared" si="3"/>
        <v>2965018.8144914331</v>
      </c>
      <c r="G22" s="9"/>
      <c r="H22" s="9">
        <f t="shared" si="2"/>
        <v>-314071.79746138467</v>
      </c>
      <c r="I22" s="9"/>
      <c r="J22" s="9">
        <f t="shared" si="0"/>
        <v>-143583.21562812722</v>
      </c>
      <c r="K22" s="29"/>
      <c r="L22" s="9">
        <f t="shared" si="1"/>
        <v>-170488.58183325746</v>
      </c>
      <c r="M22" s="9"/>
      <c r="N22" s="9">
        <f t="shared" si="4"/>
        <v>2821435.598863306</v>
      </c>
    </row>
    <row r="23" spans="3:14">
      <c r="C23" s="22">
        <v>13</v>
      </c>
      <c r="D23" s="28">
        <v>2029</v>
      </c>
      <c r="F23" s="9">
        <f t="shared" si="3"/>
        <v>2821435.598863306</v>
      </c>
      <c r="G23" s="9"/>
      <c r="H23" s="9">
        <f t="shared" si="2"/>
        <v>-314071.79746138467</v>
      </c>
      <c r="I23" s="9"/>
      <c r="J23" s="9">
        <f t="shared" si="0"/>
        <v>-151839.25052674455</v>
      </c>
      <c r="K23" s="29"/>
      <c r="L23" s="9">
        <f t="shared" si="1"/>
        <v>-162232.54693464009</v>
      </c>
      <c r="M23" s="9"/>
      <c r="N23" s="9">
        <f t="shared" si="4"/>
        <v>2669596.3483365616</v>
      </c>
    </row>
    <row r="24" spans="3:14">
      <c r="C24" s="22">
        <v>14</v>
      </c>
      <c r="D24" s="28">
        <v>2030</v>
      </c>
      <c r="F24" s="9">
        <f t="shared" si="3"/>
        <v>2669596.3483365616</v>
      </c>
      <c r="G24" s="9"/>
      <c r="H24" s="9">
        <f t="shared" si="2"/>
        <v>-314071.79746138467</v>
      </c>
      <c r="I24" s="9"/>
      <c r="J24" s="9">
        <f t="shared" si="0"/>
        <v>-160570.00743203238</v>
      </c>
      <c r="K24" s="29"/>
      <c r="L24" s="9">
        <f t="shared" si="1"/>
        <v>-153501.7900293523</v>
      </c>
      <c r="M24" s="9"/>
      <c r="N24" s="9">
        <f t="shared" si="4"/>
        <v>2509026.3409045292</v>
      </c>
    </row>
    <row r="25" spans="3:14">
      <c r="C25" s="22">
        <v>15</v>
      </c>
      <c r="D25" s="28">
        <v>2031</v>
      </c>
      <c r="F25" s="9">
        <f t="shared" si="3"/>
        <v>2509026.3409045292</v>
      </c>
      <c r="G25" s="9"/>
      <c r="H25" s="9">
        <f t="shared" si="2"/>
        <v>-314071.79746138462</v>
      </c>
      <c r="I25" s="9"/>
      <c r="J25" s="9">
        <f t="shared" si="0"/>
        <v>-169802.78285937422</v>
      </c>
      <c r="K25" s="29"/>
      <c r="L25" s="9">
        <f t="shared" si="1"/>
        <v>-144269.0146020104</v>
      </c>
      <c r="M25" s="9"/>
      <c r="N25" s="9">
        <f t="shared" si="4"/>
        <v>2339223.5580451549</v>
      </c>
    </row>
    <row r="26" spans="3:14">
      <c r="C26" s="22">
        <v>16</v>
      </c>
      <c r="D26" s="28">
        <v>2032</v>
      </c>
      <c r="F26" s="9">
        <f t="shared" si="3"/>
        <v>2339223.5580451549</v>
      </c>
      <c r="G26" s="9"/>
      <c r="H26" s="9">
        <f t="shared" si="2"/>
        <v>-314071.79746138462</v>
      </c>
      <c r="I26" s="9"/>
      <c r="J26" s="9">
        <f t="shared" si="0"/>
        <v>-179566.44287378824</v>
      </c>
      <c r="K26" s="29"/>
      <c r="L26" s="9">
        <f t="shared" si="1"/>
        <v>-134505.35458759638</v>
      </c>
      <c r="M26" s="9"/>
      <c r="N26" s="9">
        <f t="shared" si="4"/>
        <v>2159657.1151713668</v>
      </c>
    </row>
    <row r="27" spans="3:14">
      <c r="C27" s="22">
        <v>17</v>
      </c>
      <c r="D27" s="28">
        <v>2033</v>
      </c>
      <c r="F27" s="9">
        <f t="shared" si="3"/>
        <v>2159657.1151713668</v>
      </c>
      <c r="G27" s="9"/>
      <c r="H27" s="9">
        <f t="shared" si="2"/>
        <v>-314071.79746138467</v>
      </c>
      <c r="I27" s="9"/>
      <c r="J27" s="9">
        <f t="shared" si="0"/>
        <v>-189891.51333903108</v>
      </c>
      <c r="K27" s="29"/>
      <c r="L27" s="9">
        <f t="shared" si="1"/>
        <v>-124180.28412235357</v>
      </c>
      <c r="M27" s="9"/>
      <c r="N27" s="9">
        <f t="shared" si="4"/>
        <v>1969765.6018323358</v>
      </c>
    </row>
    <row r="28" spans="3:14">
      <c r="C28" s="22">
        <v>18</v>
      </c>
      <c r="D28" s="28">
        <v>2034</v>
      </c>
      <c r="F28" s="9">
        <f t="shared" si="3"/>
        <v>1969765.6018323358</v>
      </c>
      <c r="G28" s="9"/>
      <c r="H28" s="9">
        <f t="shared" si="2"/>
        <v>-314071.79746138467</v>
      </c>
      <c r="I28" s="9"/>
      <c r="J28" s="9">
        <f t="shared" si="0"/>
        <v>-200810.27535602535</v>
      </c>
      <c r="K28" s="29"/>
      <c r="L28" s="9">
        <f t="shared" si="1"/>
        <v>-113261.5221053593</v>
      </c>
      <c r="M28" s="9"/>
      <c r="N28" s="9">
        <f t="shared" si="4"/>
        <v>1768955.3264763104</v>
      </c>
    </row>
    <row r="29" spans="3:14">
      <c r="C29" s="22">
        <v>19</v>
      </c>
      <c r="D29" s="28">
        <v>2035</v>
      </c>
      <c r="F29" s="9">
        <f t="shared" si="3"/>
        <v>1768955.3264763104</v>
      </c>
      <c r="G29" s="9"/>
      <c r="H29" s="9">
        <f t="shared" si="2"/>
        <v>-314071.79746138462</v>
      </c>
      <c r="I29" s="9"/>
      <c r="J29" s="9">
        <f t="shared" si="0"/>
        <v>-212356.86618899679</v>
      </c>
      <c r="K29" s="29"/>
      <c r="L29" s="9">
        <f t="shared" si="1"/>
        <v>-101714.93127238784</v>
      </c>
      <c r="M29" s="9"/>
      <c r="N29" s="9">
        <f t="shared" si="4"/>
        <v>1556598.4602873137</v>
      </c>
    </row>
    <row r="30" spans="3:14">
      <c r="C30" s="22">
        <v>20</v>
      </c>
      <c r="D30" s="28">
        <v>2036</v>
      </c>
      <c r="F30" s="9">
        <f t="shared" si="3"/>
        <v>1556598.4602873137</v>
      </c>
      <c r="G30" s="9"/>
      <c r="H30" s="9">
        <f t="shared" si="2"/>
        <v>-314071.79746138462</v>
      </c>
      <c r="I30" s="9"/>
      <c r="J30" s="9">
        <f t="shared" si="0"/>
        <v>-224567.3859948641</v>
      </c>
      <c r="K30" s="29"/>
      <c r="L30" s="9">
        <f t="shared" si="1"/>
        <v>-89504.411466520527</v>
      </c>
      <c r="M30" s="9"/>
      <c r="N30" s="9">
        <f t="shared" si="4"/>
        <v>1332031.0742924495</v>
      </c>
    </row>
    <row r="31" spans="3:14">
      <c r="C31" s="22">
        <v>21</v>
      </c>
      <c r="D31" s="28">
        <v>2037</v>
      </c>
      <c r="F31" s="9">
        <f t="shared" si="3"/>
        <v>1332031.0742924495</v>
      </c>
      <c r="G31" s="9"/>
      <c r="H31" s="9">
        <f t="shared" si="2"/>
        <v>-314071.79746138462</v>
      </c>
      <c r="I31" s="9"/>
      <c r="J31" s="9">
        <f t="shared" si="0"/>
        <v>-237480.01068956879</v>
      </c>
      <c r="K31" s="29"/>
      <c r="L31" s="9">
        <f t="shared" si="1"/>
        <v>-76591.786771815823</v>
      </c>
      <c r="M31" s="9"/>
      <c r="N31" s="9">
        <f t="shared" si="4"/>
        <v>1094551.0636028808</v>
      </c>
    </row>
    <row r="32" spans="3:14">
      <c r="C32" s="22">
        <v>22</v>
      </c>
      <c r="D32" s="28">
        <v>2038</v>
      </c>
      <c r="F32" s="9">
        <f>N31</f>
        <v>1094551.0636028808</v>
      </c>
      <c r="G32" s="9"/>
      <c r="H32" s="9">
        <f>J32+L32</f>
        <v>-314071.79746138462</v>
      </c>
      <c r="I32" s="9"/>
      <c r="J32" s="9">
        <f t="shared" si="0"/>
        <v>-251135.111304219</v>
      </c>
      <c r="K32" s="29"/>
      <c r="L32" s="9">
        <f t="shared" si="1"/>
        <v>-62936.686157165619</v>
      </c>
      <c r="M32" s="9"/>
      <c r="N32" s="9">
        <f>F32+J32</f>
        <v>843415.95229866181</v>
      </c>
    </row>
    <row r="33" spans="3:14">
      <c r="C33" s="22">
        <v>23</v>
      </c>
      <c r="D33" s="28">
        <v>2039</v>
      </c>
      <c r="F33" s="9">
        <f>N32</f>
        <v>843415.95229866181</v>
      </c>
      <c r="G33" s="9"/>
      <c r="H33" s="9">
        <f>J33+L33</f>
        <v>-314071.79746138467</v>
      </c>
      <c r="I33" s="9"/>
      <c r="J33" s="9">
        <f t="shared" si="0"/>
        <v>-265575.38020421163</v>
      </c>
      <c r="K33" s="29"/>
      <c r="L33" s="9">
        <f t="shared" si="1"/>
        <v>-48496.417257173038</v>
      </c>
      <c r="M33" s="9"/>
      <c r="N33" s="9">
        <f>F33+J33</f>
        <v>577840.57209445024</v>
      </c>
    </row>
    <row r="34" spans="3:14">
      <c r="C34" s="22">
        <v>24</v>
      </c>
      <c r="D34" s="28">
        <v>2040</v>
      </c>
      <c r="F34" s="9">
        <f>N33</f>
        <v>577840.57209445024</v>
      </c>
      <c r="G34" s="9"/>
      <c r="H34" s="9">
        <f>J34+L34</f>
        <v>-314071.79746138462</v>
      </c>
      <c r="I34" s="9"/>
      <c r="J34" s="9">
        <f t="shared" si="0"/>
        <v>-280845.96456595376</v>
      </c>
      <c r="K34" s="29"/>
      <c r="L34" s="9">
        <f t="shared" si="1"/>
        <v>-33225.83289543086</v>
      </c>
      <c r="M34" s="9"/>
      <c r="N34" s="9">
        <f>F34+J34</f>
        <v>296994.60752849648</v>
      </c>
    </row>
    <row r="35" spans="3:14">
      <c r="C35" s="22">
        <v>25</v>
      </c>
      <c r="D35" s="28">
        <v>2041</v>
      </c>
      <c r="F35" s="9">
        <f>N34</f>
        <v>296994.60752849648</v>
      </c>
      <c r="G35" s="9"/>
      <c r="H35" s="9">
        <f>J35+L35</f>
        <v>-314071.79746138467</v>
      </c>
      <c r="I35" s="9"/>
      <c r="J35" s="9">
        <f t="shared" si="0"/>
        <v>-296994.60752849613</v>
      </c>
      <c r="K35" s="29"/>
      <c r="L35" s="9">
        <f t="shared" si="1"/>
        <v>-17077.189932888523</v>
      </c>
      <c r="M35" s="9"/>
      <c r="N35" s="9">
        <f>F35+J35</f>
        <v>0</v>
      </c>
    </row>
    <row r="36" spans="3:14">
      <c r="H36" s="78">
        <f>SUM(H11:H35)</f>
        <v>-7851794.936534619</v>
      </c>
      <c r="J36" s="78">
        <f>SUM(J11:J35)</f>
        <v>-4112062.4937859406</v>
      </c>
      <c r="K36" s="9"/>
      <c r="L36" s="78">
        <f>SUM(L11:L35)</f>
        <v>-3739732.4427486751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Sources_Uses</vt:lpstr>
      <vt:lpstr>Operations</vt:lpstr>
      <vt:lpstr>Loan Amortization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Microsoft Office User</cp:lastModifiedBy>
  <cp:revision/>
  <cp:lastPrinted>2017-08-08T23:03:07Z</cp:lastPrinted>
  <dcterms:created xsi:type="dcterms:W3CDTF">2017-03-09T18:29:13Z</dcterms:created>
  <dcterms:modified xsi:type="dcterms:W3CDTF">2019-04-08T13:48:48Z</dcterms:modified>
</cp:coreProperties>
</file>